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2"/>
  </bookViews>
  <sheets>
    <sheet name="Anexo 5 Meta Indicadores SB" sheetId="1" r:id="rId1"/>
    <sheet name="Anexo 4 Grafica de Gantt SB" sheetId="2" r:id="rId2"/>
    <sheet name="Seguimiento Gráfica de Gantt" sheetId="3" r:id="rId3"/>
  </sheets>
  <definedNames>
    <definedName name="_xlnm.Print_Area" localSheetId="1">'Anexo 4 Grafica de Gantt SB'!$A$1:$BF$42</definedName>
    <definedName name="_xlnm.Print_Area" localSheetId="0">'Anexo 5 Meta Indicadores SB'!$A$1:$U$42</definedName>
  </definedNames>
  <calcPr fullCalcOnLoad="1"/>
</workbook>
</file>

<file path=xl/sharedStrings.xml><?xml version="1.0" encoding="utf-8"?>
<sst xmlns="http://schemas.openxmlformats.org/spreadsheetml/2006/main" count="399" uniqueCount="166">
  <si>
    <t>METAS E INDICADORES</t>
  </si>
  <si>
    <t>Secretaría de Salud</t>
  </si>
  <si>
    <t>Unidad Administrativa u Órgano Desconcentrado</t>
  </si>
  <si>
    <t>Centro Nacional de Programas Preventivos y Control de Enfermedades</t>
  </si>
  <si>
    <t>Nombre del Programa de Acción Específico (PAE)</t>
  </si>
  <si>
    <t>Objetivo del PAE</t>
  </si>
  <si>
    <t>Fomentar, proteger y restablecer la salud bucal, como parte de la salud integral de la población mexicana.</t>
  </si>
  <si>
    <t>Periodo:</t>
  </si>
  <si>
    <t>No.</t>
  </si>
  <si>
    <t>PAE/
PROSESA
Estrategia</t>
  </si>
  <si>
    <t>PAE/
PROSESA
Línea de Acción</t>
  </si>
  <si>
    <t>Nombre del Indicador</t>
  </si>
  <si>
    <t>Fórmula</t>
  </si>
  <si>
    <t>Unidad de Medida</t>
  </si>
  <si>
    <t>Meta 2018</t>
  </si>
  <si>
    <t>Linea Base</t>
  </si>
  <si>
    <t>1er trimestre</t>
  </si>
  <si>
    <t>2o. Trimestre</t>
  </si>
  <si>
    <t>3er. Trimestre</t>
  </si>
  <si>
    <t>4o. Trimestre</t>
  </si>
  <si>
    <t>Acumulado</t>
  </si>
  <si>
    <t>Comentario de las variaciones</t>
  </si>
  <si>
    <t>Programado</t>
  </si>
  <si>
    <t>Alcanzado</t>
  </si>
  <si>
    <t>2.3. - Coadyuvar a disminuir la incidencia y prevalencia de caries dental en los diferentes grupos de riesgo.</t>
  </si>
  <si>
    <t>2.3.4 – Promover el esquema básico de prevención estomatológica en las unidades de salud conforme a las cartillas nacionales de salud.</t>
  </si>
  <si>
    <t>Índice</t>
  </si>
  <si>
    <t>N/D</t>
  </si>
  <si>
    <r>
      <t xml:space="preserve">CARIADOS =      67,304
PERDIDOS =        1,560
OBTURADOS =     9,453 </t>
    </r>
    <r>
      <rPr>
        <b/>
        <sz val="9"/>
        <color indexed="8"/>
        <rFont val="Calibri"/>
        <family val="2"/>
      </rPr>
      <t>CPOD =         78,317</t>
    </r>
  </si>
  <si>
    <t>N/A</t>
  </si>
  <si>
    <t>Denominador:
Total de usuarios de los servicios de salud en unidades centinela de 10 a 14 años de edad.</t>
  </si>
  <si>
    <t>Porcentaje</t>
  </si>
  <si>
    <r>
      <t xml:space="preserve">Fuente: Sistema de Vigilancia Epidemiológica en Patologías Bucales (SIVEPAB) / SSA
</t>
    </r>
    <r>
      <rPr>
        <b/>
        <sz val="11"/>
        <color indexed="8"/>
        <rFont val="Calibri"/>
        <family val="2"/>
      </rPr>
      <t>INDICADOR DE PERIODICIDAD ANUAL</t>
    </r>
  </si>
  <si>
    <r>
      <t xml:space="preserve">Fuente: Informe CENAPRECE Programa de Salud Bucal / SSA
</t>
    </r>
    <r>
      <rPr>
        <b/>
        <sz val="11"/>
        <color indexed="8"/>
        <rFont val="Calibri"/>
        <family val="2"/>
      </rPr>
      <t>INDICADOR DE PERIODICIDAD ANUAL</t>
    </r>
  </si>
  <si>
    <t xml:space="preserve">2.3 - Coadyuvar a disminuir la incidencia y prevalencia de caries dental en los diferentes grupos de riesgo. </t>
  </si>
  <si>
    <t xml:space="preserve">2.3.4 – Promover el esquema básico de prevención estomatológica en las unidades de salud conforme a las cartillas nacionales de salud. </t>
  </si>
  <si>
    <t>2.2 - Coordinar acciones con los sectores público, social y privado, para la prevención y promoción de la salud bucal.</t>
  </si>
  <si>
    <t xml:space="preserve">2.2.2 - Concertar la participación de las instituciones de salud, académicas, gremiales y empresariales, en programas y campañas de salud bucal. </t>
  </si>
  <si>
    <t xml:space="preserve">3.1 - Fortalecer la atención curativo-asistencial a fin de mejorar la salud bucal de la población con énfasis en los grupos vulnerables. </t>
  </si>
  <si>
    <t xml:space="preserve">3.1.2 - Promover buenas prácticas con técnicas de calidad que contribuyan al mejoramiento y la seguridad de la atención que se brinda. </t>
  </si>
  <si>
    <t>Programa de Acción Específico de Prevención, Detección y Control de las Enfermedades de Salud Bucal 2013-2018</t>
  </si>
  <si>
    <t>Cobertura en semanas nacionales de salud bucal (beneficiados)</t>
  </si>
  <si>
    <t>Numerador:
Total de beneficiados en las Semanas Nacionales de Salud Bucal</t>
  </si>
  <si>
    <t>Denominador:
Total de beneficiados programados en las Semanas Nacionales de Salud Bucal por 100</t>
  </si>
  <si>
    <t>Resultado:
Otorgar actividades de promoción a la salud y prevención de enfermedades bucales al menos al 90% de la población programada durante las Semanas Nacionales de Salud Bucal.
Bucal.</t>
  </si>
  <si>
    <t>&gt; ó = a 90%</t>
  </si>
  <si>
    <t>Índice cpod (dientes cariados, perdidos y obturados en dentición temporal). En los usuarios de los servicios de salud de 5 a 9 años de edad.</t>
  </si>
  <si>
    <t>Denominador:
Total de usuarios de los servicios de salud en unidades centinela de 5 a 9 años de edad.</t>
  </si>
  <si>
    <t>= ó &lt; a 4</t>
  </si>
  <si>
    <t>= ó &lt; a 3</t>
  </si>
  <si>
    <t xml:space="preserve">Índice CPOD (dientes cariados, perdidos y obturados en dentición permanente) En los usuarios de los servicios de salud de 10 a 14 años de edad. </t>
  </si>
  <si>
    <t xml:space="preserve">Numerador:
Total de dientes permanentes cariados + perdidos + obturados. </t>
  </si>
  <si>
    <t xml:space="preserve">Numerador:
Total de dientes temporales cariados + perdidos + obturados. </t>
  </si>
  <si>
    <t>Esquema preventivo: detección de placa bacteriana, técnica de cepillado dental, instrucción en el uso del hilo dental y aplicación tópica de flúor.</t>
  </si>
  <si>
    <t>Numerador:
Total de esquemas preventivos aplicados.</t>
  </si>
  <si>
    <t>Denominador:
Total de consultas estomatológicas de primera vez por 100.</t>
  </si>
  <si>
    <r>
      <t xml:space="preserve">Resultado:
</t>
    </r>
    <r>
      <rPr>
        <sz val="10"/>
        <color indexed="8"/>
        <rFont val="Calibri"/>
        <family val="2"/>
      </rPr>
      <t>Garantizar que al menos al 50% de los usuarios de los servicios de salud estomatológicos se les aplique el Esquema Preventivo para el año 2015.</t>
    </r>
  </si>
  <si>
    <r>
      <t xml:space="preserve">Resultado:
</t>
    </r>
    <r>
      <rPr>
        <sz val="10"/>
        <rFont val="Calibri"/>
        <family val="2"/>
      </rPr>
      <t>Alcanzar un índice CPOD  igual o menor a 3.00 para el año 2015  en los usuarios de los servicios de salud en unidades centinela de 10 a 14 años de edad.</t>
    </r>
    <r>
      <rPr>
        <sz val="11"/>
        <rFont val="Calibri"/>
        <family val="2"/>
      </rPr>
      <t xml:space="preserve">
</t>
    </r>
  </si>
  <si>
    <r>
      <t xml:space="preserve">Resultado:
</t>
    </r>
    <r>
      <rPr>
        <sz val="10"/>
        <rFont val="Calibri"/>
        <family val="2"/>
      </rPr>
      <t>Mantener un índice cpod igual o menor a 4.00 para el año 2015 en los usuarios de los servicios de salud en unidades centinela de 5 a 9 años de edad.</t>
    </r>
    <r>
      <rPr>
        <sz val="11"/>
        <rFont val="Calibri"/>
        <family val="2"/>
      </rPr>
      <t xml:space="preserve">
</t>
    </r>
  </si>
  <si>
    <t>Altas en el servicio estomatológico</t>
  </si>
  <si>
    <t>Numerador:
Total de altas (saneamiento básico) en el servicio estomatológico de primer nivel.</t>
  </si>
  <si>
    <t>Selladores de fosetas y fisuras: En los usuarios de los servicios de salud estomatológicos de 5 a 9 años de edad.</t>
  </si>
  <si>
    <t>Numerador:
Total de niños de 5 a 9 años de edad con al menos un diente sellado en primeros molares permanentes</t>
  </si>
  <si>
    <t>Denominador:
Total de usuarios de los servicios de salud estomatológicos de 5 a 9 años de edad por 100.</t>
  </si>
  <si>
    <r>
      <t xml:space="preserve">Resultado:
</t>
    </r>
    <r>
      <rPr>
        <sz val="10"/>
        <color indexed="8"/>
        <rFont val="Calibri"/>
        <family val="2"/>
      </rPr>
      <t>Lograr que al menos al 3.0% de los usuarios de los servicios de salud estomatológicos de 5 a 9 años de edad, se les apliquen selladores de fosetas y fisuras.</t>
    </r>
  </si>
  <si>
    <t>3.1. Fortalecer la atención curativo-asistencial a fin de mejorar la salud bucal de la población con énfasis en los grupos vulnerables.</t>
  </si>
  <si>
    <t>3.1.1. Incorporar la atención estomatológica en los diferentes grupos de riesgo para lograr un beneficio en su estado general de salud.</t>
  </si>
  <si>
    <r>
      <t xml:space="preserve">cariados =     90,818
perdidos =      1,981
obturados =    8,614
</t>
    </r>
    <r>
      <rPr>
        <b/>
        <sz val="9"/>
        <color indexed="8"/>
        <rFont val="Calibri"/>
        <family val="2"/>
      </rPr>
      <t>cpod =         101,413</t>
    </r>
  </si>
  <si>
    <t>Elaboración y/o actualización normativa (Manuales o publicaciones).
estomatológica realizadas</t>
  </si>
  <si>
    <t>4.1. Unificar criterios de promoción, prevención y control de las enfermedades bucales con el sector salud, educativo y gremio odontológico.</t>
  </si>
  <si>
    <t>4.1.4. Elaborar, actualizar y difundir contenidos educativos y material didáctico en apoyo a las estrategias del Programa de salud bucal.</t>
  </si>
  <si>
    <r>
      <t xml:space="preserve">Resultado:
</t>
    </r>
    <r>
      <rPr>
        <sz val="10"/>
        <color indexed="8"/>
        <rFont val="Calibri"/>
        <family val="2"/>
      </rPr>
      <t>Realizar tres manuales o publicaciones al año.</t>
    </r>
  </si>
  <si>
    <t>Unidades</t>
  </si>
  <si>
    <t>Total de manuales o publicaciones sectoriales elaboradas.</t>
  </si>
  <si>
    <t>Evaluación del desempeño.</t>
  </si>
  <si>
    <t>5.1. Establecer mecanismos de control y seguimiento en la aplicación de acciones y actividades del Programa para el logro de metas.</t>
  </si>
  <si>
    <t>5.1.2. Verificar la aplicación de normas y el cumplimiento de programas por parte de los niveles estatal, jurisdiccional y operativo.</t>
  </si>
  <si>
    <t>Total de evaluaciones realizadas.</t>
  </si>
  <si>
    <r>
      <t xml:space="preserve">Resultado:
</t>
    </r>
    <r>
      <rPr>
        <sz val="10"/>
        <color indexed="8"/>
        <rFont val="Calibri"/>
        <family val="2"/>
      </rPr>
      <t>Realizar cuatro evaluaciones anualmente para medir el desempeño de las 32 entidades federativas de la Secretaría de Salud.</t>
    </r>
  </si>
  <si>
    <t>Programación y presupuesto.</t>
  </si>
  <si>
    <t>Total de asesorías realizadas.</t>
  </si>
  <si>
    <r>
      <t xml:space="preserve">Resultado:
</t>
    </r>
    <r>
      <rPr>
        <sz val="10"/>
        <color indexed="8"/>
        <rFont val="Calibri"/>
        <family val="2"/>
      </rPr>
      <t>Asesorar en la programación y presupuestación a las 32 entidades federativas de la Secretaría de Salud.</t>
    </r>
  </si>
  <si>
    <r>
      <t xml:space="preserve">Fuente: Evaluaciones internas de SSA (excluye al resto del Sector).
</t>
    </r>
    <r>
      <rPr>
        <b/>
        <sz val="11"/>
        <rFont val="Calibri"/>
        <family val="2"/>
      </rPr>
      <t>INDICADOR DE PERIODICIDAD ANUAL</t>
    </r>
  </si>
  <si>
    <t>6.1. Validar la correcta programación y aplicación de recursos financieros destinados para el desarrollo de las actividades del Programa.</t>
  </si>
  <si>
    <t>6.1.4. Asesorar a los responsables del Programa de salud bucal de las entidades federativas, en el uso adecuado del SIAFFASPE.</t>
  </si>
  <si>
    <t>OK</t>
  </si>
  <si>
    <r>
      <t xml:space="preserve">Fuente: Sistema de Información en Salud / SSA
</t>
    </r>
    <r>
      <rPr>
        <b/>
        <sz val="11"/>
        <color indexed="8"/>
        <rFont val="Calibri"/>
        <family val="2"/>
      </rPr>
      <t>INDICADOR DE PERIODICIDAD SEMESTRAL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En las meta no se incluye información de SEMAR ni DIF Nacional</t>
    </r>
  </si>
  <si>
    <t>Grafica de Gantt</t>
  </si>
  <si>
    <t>SECRETARÍA DE SALUD</t>
  </si>
  <si>
    <t>Unidad Administrativa u Organo Desconcentrado</t>
  </si>
  <si>
    <t>Consecutivo</t>
  </si>
  <si>
    <t>ACTIVIDADES</t>
  </si>
  <si>
    <t>RESPONSABLE</t>
  </si>
  <si>
    <t>U.M.</t>
  </si>
  <si>
    <t>CANTIDAD</t>
  </si>
  <si>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</si>
  <si>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</si>
  <si>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</si>
  <si>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</si>
  <si>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</si>
  <si>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</si>
  <si>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</si>
  <si>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</si>
  <si>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</si>
  <si>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</si>
  <si>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</si>
  <si>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</si>
  <si>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</si>
  <si>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</si>
  <si>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SEMANAS</t>
  </si>
  <si>
    <t xml:space="preserve">Capacitación y Asesoría SIVEPAB </t>
  </si>
  <si>
    <t>Salud Bucal</t>
  </si>
  <si>
    <t>Asesorías</t>
  </si>
  <si>
    <t>*P</t>
  </si>
  <si>
    <t>*R</t>
  </si>
  <si>
    <t>Capacitación  de las Estrategias del Programa</t>
  </si>
  <si>
    <t>Capacitacio_
nes</t>
  </si>
  <si>
    <t>Supervisión de las estrategias del programa</t>
  </si>
  <si>
    <t>Supervisio_
nes</t>
  </si>
  <si>
    <t>Reuniones del Comité Nacional de Salud Bucal</t>
  </si>
  <si>
    <t>Reuniones</t>
  </si>
  <si>
    <t>Semana Nacional de Salud Bucal</t>
  </si>
  <si>
    <t>T.R.A</t>
  </si>
  <si>
    <t>DISCAPACIDAD</t>
  </si>
  <si>
    <t xml:space="preserve">Proyecto SOFAR </t>
  </si>
  <si>
    <t>Capacitación  Campus Virtual</t>
  </si>
  <si>
    <t>Reunión nacional de responsables estatales de salud bucal</t>
  </si>
  <si>
    <t xml:space="preserve">Curso de inducción al puesto </t>
  </si>
  <si>
    <t>Real</t>
  </si>
  <si>
    <t>Formato de reporte  de actividades de Grafica de GANTT realizadas</t>
  </si>
  <si>
    <r>
      <t>Órgano Desconcentrado:___</t>
    </r>
    <r>
      <rPr>
        <b/>
        <u val="single"/>
        <sz val="11"/>
        <color indexed="8"/>
        <rFont val="Calibri"/>
        <family val="2"/>
      </rPr>
      <t>CENAPRECE SALUD BUCAL</t>
    </r>
    <r>
      <rPr>
        <b/>
        <sz val="11"/>
        <color indexed="8"/>
        <rFont val="Calibri"/>
        <family val="2"/>
      </rPr>
      <t>__________</t>
    </r>
  </si>
  <si>
    <t>PROGRAMADA EN EL TRIMESTRE</t>
  </si>
  <si>
    <t>REALIZADA</t>
  </si>
  <si>
    <t>SE REPROGRAMÓ</t>
  </si>
  <si>
    <t>¿PARA QUE TRIMESTRE?</t>
  </si>
  <si>
    <t>ACTIVIDAD COMPROMETIDA</t>
  </si>
  <si>
    <t>1°</t>
  </si>
  <si>
    <t>2°</t>
  </si>
  <si>
    <t>3°</t>
  </si>
  <si>
    <t>4°</t>
  </si>
  <si>
    <t>SI</t>
  </si>
  <si>
    <t>NO</t>
  </si>
  <si>
    <t>ACCIONES QUE CONTRIBUYERON A SUS CUMPLIMIENTO</t>
  </si>
  <si>
    <t>PROBLEMÁTICA QUE IMPIDIO SU CUMPLIMIENTO</t>
  </si>
  <si>
    <t>Capacitación en la Aplicación del Tratamiento Restaurativo Atraumático (TRA).</t>
  </si>
  <si>
    <t>Capacitación para la atención estomatológica a personas con DISCAPACIDAD.</t>
  </si>
  <si>
    <t>Meta 2016</t>
  </si>
  <si>
    <r>
      <t>Trimestre:___</t>
    </r>
    <r>
      <rPr>
        <b/>
        <u val="single"/>
        <sz val="11"/>
        <color indexed="8"/>
        <rFont val="Calibri"/>
        <family val="2"/>
      </rPr>
      <t>Meta Anual 2016</t>
    </r>
    <r>
      <rPr>
        <b/>
        <sz val="11"/>
        <color indexed="8"/>
        <rFont val="Calibri"/>
        <family val="2"/>
      </rPr>
      <t>_______</t>
    </r>
  </si>
  <si>
    <t>VIH</t>
  </si>
  <si>
    <t>Capacitación para la atención estomatológica a personas con VIH/Sida.</t>
  </si>
  <si>
    <t>Análisis de Sistemas de Infomación</t>
  </si>
  <si>
    <t>Análisis</t>
  </si>
  <si>
    <t>Asesoría en Programación Presupuestal</t>
  </si>
  <si>
    <t>Evaluar el índice de desempeño.</t>
  </si>
  <si>
    <t>Evaluar</t>
  </si>
  <si>
    <t>Evaluar el Índice de Desepeño</t>
  </si>
  <si>
    <t>No aplica</t>
  </si>
  <si>
    <r>
      <t xml:space="preserve">Fuente: Evaluaciones internas de SSA (excluye al resto del Sector).
</t>
    </r>
    <r>
      <rPr>
        <b/>
        <sz val="11"/>
        <color indexed="8"/>
        <rFont val="Calibri"/>
        <family val="2"/>
      </rPr>
      <t>INDICADOR DE PERIODICIDAD TRIMESTRAL
El avance de este indicador corresponde al 100% de la meta programada.</t>
    </r>
  </si>
  <si>
    <r>
      <t xml:space="preserve">Resultado:
</t>
    </r>
    <r>
      <rPr>
        <sz val="10"/>
        <color indexed="8"/>
        <rFont val="Calibri"/>
        <family val="2"/>
      </rPr>
      <t>Lograr el 20.5% de tratamientos integrales terminados en los usuarios de los servicios de salud odontológicos de la Secretaría de Salud.</t>
    </r>
  </si>
  <si>
    <t>Planeación y convocatoria se realizó de acuerdo a lo programado.</t>
  </si>
  <si>
    <t>Se realizó de acuerdo a la calendarización.</t>
  </si>
  <si>
    <t>Avance Enero-Junio 2016</t>
  </si>
  <si>
    <r>
      <t xml:space="preserve">Fuente: Sistema de Información en Salud / SSA
</t>
    </r>
    <r>
      <rPr>
        <b/>
        <sz val="11"/>
        <color indexed="8"/>
        <rFont val="Calibri"/>
        <family val="2"/>
      </rPr>
      <t>INDICADOR DE PERIODICIDAD TRIMESTRAL
El avance de este indicador fue de 98.1% de la meta programada,</t>
    </r>
  </si>
  <si>
    <r>
      <t xml:space="preserve">Fuente: Sistema de Información en Salud / SSA
</t>
    </r>
    <r>
      <rPr>
        <b/>
        <sz val="11"/>
        <color indexed="8"/>
        <rFont val="Calibri"/>
        <family val="2"/>
      </rPr>
      <t>INDICADOR DE PERIODICIDAD TRIMESTRAL</t>
    </r>
    <r>
      <rPr>
        <sz val="11"/>
        <color theme="1"/>
        <rFont val="Calibri"/>
        <family val="2"/>
      </rPr>
      <t xml:space="preserve">
El avance de este indicador rebasó en 4.9 puntos porcentuales la meta programada, lo cual muestra un mayor compromiso de los odontólogos para dar continuidad a los tratamientos.</t>
    </r>
  </si>
  <si>
    <t>x</t>
  </si>
  <si>
    <t>Dificultad por problema magisterial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</si>
</sst>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0.0%"/>
    <numFmt numFmtId="174" formatCode="#,##0.0"/>
    <numFmt numFmtId="175" formatCode="_-* #,##0.000_-;\-* #,##0.000_-;_-* &quot;-&quot;???_-;_-@_-"/>
    <numFmt numFmtId="176" formatCode="_-* #,##0.0000_-;\-* #,##0.0000_-;_-* &quot;-&quot;????_-;_-@_-"/>
    <numFmt numFmtId="177" formatCode="_-* #,##0.0_-;\-* #,##0.0_-;_-* &quot;-&quot;??_-;_-@_-"/>
    <numFmt numFmtId="178" formatCode="#,##0.000"/>
    <numFmt numFmtId="179" formatCode="0.000%"/>
    <numFmt numFmtId="180" formatCode="0.0000%"/>
    <numFmt numFmtId="181" formatCode="0.00000000000000%"/>
    <numFmt numFmtId="182" formatCode="0.0000000000000%"/>
    <numFmt numFmtId="183" formatCode="0.000000000000%"/>
    <numFmt numFmtId="184" formatCode="0.00000000000%"/>
    <numFmt numFmtId="185" formatCode="0.0000000000%"/>
    <numFmt numFmtId="186" formatCode="0.000000000%"/>
    <numFmt numFmtId="187" formatCode="0.00000000%"/>
    <numFmt numFmtId="188" formatCode="0.0000000%"/>
    <numFmt numFmtId="189" formatCode="0.000000%"/>
    <numFmt numFmtId="190" formatCode="0.00000%"/>
    <numFmt numFmtId="191" formatCode="0.00000000000000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60"/>
      <name val="Calibri"/>
      <family val="2"/>
    </font>
    <font>
      <sz val="9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6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9"/>
      <color indexed="9"/>
      <name val="Calibri"/>
      <family val="2"/>
    </font>
    <font>
      <sz val="1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indexed="2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C0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b/>
      <sz val="11"/>
      <color theme="1" tint="0.04998999834060669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9"/>
      <color theme="0"/>
      <name val="Calibri"/>
      <family val="2"/>
    </font>
    <font>
      <b/>
      <sz val="14"/>
      <color theme="1"/>
      <name val="Calibri"/>
      <family val="2"/>
    </font>
    <font>
      <sz val="11"/>
      <color theme="2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>
        <color indexed="63"/>
      </bottom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>
        <color indexed="63"/>
      </right>
      <top/>
      <bottom>
        <color indexed="63"/>
      </bottom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230"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60" fillId="0" borderId="0" xfId="0" applyFont="1" applyAlignment="1">
      <alignment horizontal="justify" vertical="center" wrapText="1"/>
    </xf>
    <xf numFmtId="0" fontId="0" fillId="0" borderId="0" xfId="0" applyBorder="1" applyAlignment="1">
      <alignment/>
    </xf>
    <xf numFmtId="0" fontId="59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72" fontId="61" fillId="0" borderId="11" xfId="49" applyNumberFormat="1" applyFont="1" applyBorder="1" applyAlignment="1">
      <alignment horizontal="center" vertical="center"/>
    </xf>
    <xf numFmtId="172" fontId="61" fillId="0" borderId="11" xfId="0" applyNumberFormat="1" applyFont="1" applyBorder="1" applyAlignment="1">
      <alignment vertical="center"/>
    </xf>
    <xf numFmtId="172" fontId="61" fillId="0" borderId="12" xfId="49" applyNumberFormat="1" applyFont="1" applyBorder="1" applyAlignment="1">
      <alignment horizontal="center" vertical="center"/>
    </xf>
    <xf numFmtId="173" fontId="61" fillId="0" borderId="13" xfId="57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172" fontId="61" fillId="0" borderId="11" xfId="49" applyNumberFormat="1" applyFont="1" applyBorder="1" applyAlignment="1">
      <alignment horizontal="right" vertical="center"/>
    </xf>
    <xf numFmtId="172" fontId="61" fillId="0" borderId="12" xfId="49" applyNumberFormat="1" applyFont="1" applyBorder="1" applyAlignment="1">
      <alignment horizontal="right" vertical="center"/>
    </xf>
    <xf numFmtId="3" fontId="61" fillId="0" borderId="11" xfId="0" applyNumberFormat="1" applyFont="1" applyFill="1" applyBorder="1" applyAlignment="1">
      <alignment horizontal="right" vertical="center"/>
    </xf>
    <xf numFmtId="172" fontId="0" fillId="0" borderId="0" xfId="49" applyNumberFormat="1" applyFont="1" applyAlignment="1">
      <alignment/>
    </xf>
    <xf numFmtId="43" fontId="62" fillId="0" borderId="0" xfId="0" applyNumberFormat="1" applyFont="1" applyAlignment="1">
      <alignment/>
    </xf>
    <xf numFmtId="172" fontId="61" fillId="0" borderId="12" xfId="0" applyNumberFormat="1" applyFont="1" applyBorder="1" applyAlignment="1">
      <alignment vertical="center"/>
    </xf>
    <xf numFmtId="3" fontId="61" fillId="0" borderId="12" xfId="0" applyNumberFormat="1" applyFont="1" applyFill="1" applyBorder="1" applyAlignment="1">
      <alignment horizontal="right" vertical="center"/>
    </xf>
    <xf numFmtId="3" fontId="61" fillId="0" borderId="13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172" fontId="61" fillId="0" borderId="13" xfId="49" applyNumberFormat="1" applyFont="1" applyBorder="1" applyAlignment="1">
      <alignment horizontal="right" vertical="center"/>
    </xf>
    <xf numFmtId="9" fontId="61" fillId="0" borderId="13" xfId="57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172" fontId="61" fillId="0" borderId="12" xfId="0" applyNumberFormat="1" applyFont="1" applyBorder="1" applyAlignment="1">
      <alignment horizontal="right" vertical="center"/>
    </xf>
    <xf numFmtId="49" fontId="61" fillId="0" borderId="13" xfId="0" applyNumberFormat="1" applyFont="1" applyFill="1" applyBorder="1" applyAlignment="1">
      <alignment horizontal="center" vertical="center"/>
    </xf>
    <xf numFmtId="3" fontId="30" fillId="0" borderId="11" xfId="0" applyNumberFormat="1" applyFont="1" applyFill="1" applyBorder="1" applyAlignment="1">
      <alignment horizontal="center" vertical="center" wrapText="1"/>
    </xf>
    <xf numFmtId="3" fontId="30" fillId="34" borderId="11" xfId="0" applyNumberFormat="1" applyFont="1" applyFill="1" applyBorder="1" applyAlignment="1">
      <alignment horizontal="center" vertical="center" wrapText="1"/>
    </xf>
    <xf numFmtId="173" fontId="61" fillId="0" borderId="13" xfId="57" applyNumberFormat="1" applyFont="1" applyBorder="1" applyAlignment="1">
      <alignment horizontal="center" vertical="center"/>
    </xf>
    <xf numFmtId="10" fontId="61" fillId="0" borderId="13" xfId="57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3" fontId="6" fillId="0" borderId="13" xfId="57" applyNumberFormat="1" applyFont="1" applyFill="1" applyBorder="1" applyAlignment="1">
      <alignment horizontal="center" vertical="center"/>
    </xf>
    <xf numFmtId="3" fontId="61" fillId="0" borderId="11" xfId="0" applyNumberFormat="1" applyFont="1" applyFill="1" applyBorder="1" applyAlignment="1">
      <alignment horizontal="center" vertical="center"/>
    </xf>
    <xf numFmtId="3" fontId="61" fillId="0" borderId="12" xfId="0" applyNumberFormat="1" applyFont="1" applyFill="1" applyBorder="1" applyAlignment="1">
      <alignment horizontal="center" vertical="center"/>
    </xf>
    <xf numFmtId="3" fontId="61" fillId="0" borderId="13" xfId="0" applyNumberFormat="1" applyFont="1" applyFill="1" applyBorder="1" applyAlignment="1">
      <alignment horizontal="center" vertical="center"/>
    </xf>
    <xf numFmtId="173" fontId="61" fillId="0" borderId="13" xfId="57" applyNumberFormat="1" applyFont="1" applyFill="1" applyBorder="1" applyAlignment="1">
      <alignment horizontal="center" vertical="center"/>
    </xf>
    <xf numFmtId="174" fontId="61" fillId="0" borderId="13" xfId="0" applyNumberFormat="1" applyFont="1" applyFill="1" applyBorder="1" applyAlignment="1">
      <alignment horizontal="center" vertical="center"/>
    </xf>
    <xf numFmtId="3" fontId="64" fillId="0" borderId="11" xfId="0" applyNumberFormat="1" applyFont="1" applyFill="1" applyBorder="1" applyAlignment="1">
      <alignment horizontal="right" vertical="center" wrapText="1"/>
    </xf>
    <xf numFmtId="172" fontId="61" fillId="0" borderId="12" xfId="49" applyNumberFormat="1" applyFont="1" applyFill="1" applyBorder="1" applyAlignment="1">
      <alignment horizontal="center" vertical="center" wrapText="1"/>
    </xf>
    <xf numFmtId="4" fontId="61" fillId="0" borderId="13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35" borderId="12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59" fillId="0" borderId="12" xfId="0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/>
    </xf>
    <xf numFmtId="0" fontId="59" fillId="38" borderId="12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9" fillId="39" borderId="12" xfId="0" applyFont="1" applyFill="1" applyBorder="1" applyAlignment="1">
      <alignment horizontal="center" vertical="center" wrapText="1"/>
    </xf>
    <xf numFmtId="0" fontId="59" fillId="39" borderId="12" xfId="0" applyFont="1" applyFill="1" applyBorder="1" applyAlignment="1">
      <alignment horizontal="center" vertical="center"/>
    </xf>
    <xf numFmtId="0" fontId="59" fillId="39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61" fillId="0" borderId="13" xfId="0" applyNumberFormat="1" applyFont="1" applyFill="1" applyBorder="1" applyAlignment="1">
      <alignment horizontal="right" vertical="center"/>
    </xf>
    <xf numFmtId="172" fontId="61" fillId="34" borderId="11" xfId="49" applyNumberFormat="1" applyFont="1" applyFill="1" applyBorder="1" applyAlignment="1">
      <alignment horizontal="center" vertical="center"/>
    </xf>
    <xf numFmtId="172" fontId="61" fillId="34" borderId="11" xfId="0" applyNumberFormat="1" applyFont="1" applyFill="1" applyBorder="1" applyAlignment="1">
      <alignment vertical="center"/>
    </xf>
    <xf numFmtId="172" fontId="61" fillId="34" borderId="12" xfId="49" applyNumberFormat="1" applyFont="1" applyFill="1" applyBorder="1" applyAlignment="1">
      <alignment horizontal="center" vertical="center"/>
    </xf>
    <xf numFmtId="172" fontId="61" fillId="34" borderId="12" xfId="0" applyNumberFormat="1" applyFont="1" applyFill="1" applyBorder="1" applyAlignment="1">
      <alignment vertical="center"/>
    </xf>
    <xf numFmtId="173" fontId="61" fillId="34" borderId="13" xfId="57" applyNumberFormat="1" applyFont="1" applyFill="1" applyBorder="1" applyAlignment="1">
      <alignment horizontal="center" vertical="center"/>
    </xf>
    <xf numFmtId="10" fontId="61" fillId="34" borderId="13" xfId="57" applyNumberFormat="1" applyFont="1" applyFill="1" applyBorder="1" applyAlignment="1">
      <alignment horizontal="center" vertical="center"/>
    </xf>
    <xf numFmtId="173" fontId="61" fillId="34" borderId="13" xfId="57" applyNumberFormat="1" applyFont="1" applyFill="1" applyBorder="1" applyAlignment="1">
      <alignment horizontal="right" vertical="center"/>
    </xf>
    <xf numFmtId="10" fontId="61" fillId="34" borderId="13" xfId="57" applyNumberFormat="1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38" borderId="14" xfId="0" applyFont="1" applyFill="1" applyBorder="1" applyAlignment="1">
      <alignment horizontal="center"/>
    </xf>
    <xf numFmtId="0" fontId="59" fillId="34" borderId="17" xfId="0" applyFont="1" applyFill="1" applyBorder="1" applyAlignment="1">
      <alignment horizontal="center" vertical="center"/>
    </xf>
    <xf numFmtId="0" fontId="7" fillId="40" borderId="12" xfId="0" applyFont="1" applyFill="1" applyBorder="1" applyAlignment="1">
      <alignment horizontal="center"/>
    </xf>
    <xf numFmtId="191" fontId="0" fillId="0" borderId="0" xfId="0" applyNumberFormat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1" fillId="0" borderId="18" xfId="0" applyNumberFormat="1" applyFont="1" applyBorder="1" applyAlignment="1">
      <alignment horizontal="center" vertical="center"/>
    </xf>
    <xf numFmtId="0" fontId="61" fillId="0" borderId="19" xfId="0" applyNumberFormat="1" applyFont="1" applyBorder="1" applyAlignment="1">
      <alignment horizontal="center" vertical="center"/>
    </xf>
    <xf numFmtId="0" fontId="61" fillId="0" borderId="2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 wrapText="1"/>
    </xf>
    <xf numFmtId="0" fontId="33" fillId="34" borderId="13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69" fillId="33" borderId="30" xfId="0" applyFont="1" applyFill="1" applyBorder="1" applyAlignment="1">
      <alignment horizontal="center" vertical="center"/>
    </xf>
    <xf numFmtId="0" fontId="69" fillId="33" borderId="31" xfId="0" applyFont="1" applyFill="1" applyBorder="1" applyAlignment="1">
      <alignment horizontal="center" vertical="center"/>
    </xf>
    <xf numFmtId="0" fontId="69" fillId="33" borderId="32" xfId="0" applyFont="1" applyFill="1" applyBorder="1" applyAlignment="1">
      <alignment horizontal="center" vertical="center"/>
    </xf>
    <xf numFmtId="0" fontId="69" fillId="33" borderId="3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59" fillId="0" borderId="36" xfId="0" applyFont="1" applyBorder="1" applyAlignment="1">
      <alignment horizontal="center"/>
    </xf>
    <xf numFmtId="0" fontId="59" fillId="0" borderId="37" xfId="0" applyFont="1" applyBorder="1" applyAlignment="1">
      <alignment horizontal="center"/>
    </xf>
    <xf numFmtId="0" fontId="59" fillId="0" borderId="38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59" fillId="0" borderId="40" xfId="0" applyFont="1" applyBorder="1" applyAlignment="1">
      <alignment horizontal="center"/>
    </xf>
    <xf numFmtId="0" fontId="35" fillId="0" borderId="0" xfId="0" applyFont="1" applyAlignment="1">
      <alignment horizontal="right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35" fillId="34" borderId="42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63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35" fillId="0" borderId="42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35" borderId="43" xfId="0" applyFont="1" applyFill="1" applyBorder="1" applyAlignment="1">
      <alignment horizontal="center" textRotation="90" wrapText="1"/>
    </xf>
    <xf numFmtId="0" fontId="8" fillId="35" borderId="19" xfId="0" applyFont="1" applyFill="1" applyBorder="1" applyAlignment="1">
      <alignment horizontal="center" textRotation="90" wrapText="1"/>
    </xf>
    <xf numFmtId="0" fontId="8" fillId="35" borderId="14" xfId="0" applyFont="1" applyFill="1" applyBorder="1" applyAlignment="1">
      <alignment horizontal="center" textRotation="90" wrapText="1"/>
    </xf>
    <xf numFmtId="0" fontId="2" fillId="35" borderId="43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 shrinkToFit="1"/>
    </xf>
    <xf numFmtId="0" fontId="0" fillId="0" borderId="14" xfId="0" applyBorder="1" applyAlignment="1">
      <alignment horizontal="left" vertical="center" wrapText="1" shrinkToFit="1"/>
    </xf>
    <xf numFmtId="0" fontId="0" fillId="0" borderId="4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1" fillId="0" borderId="14" xfId="0" applyFont="1" applyBorder="1" applyAlignment="1">
      <alignment horizontal="left" vertical="center" wrapText="1" shrinkToFit="1"/>
    </xf>
    <xf numFmtId="0" fontId="0" fillId="0" borderId="4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43" xfId="0" applyFill="1" applyBorder="1" applyAlignment="1">
      <alignment horizontal="left" vertical="center" wrapText="1" shrinkToFit="1"/>
    </xf>
    <xf numFmtId="0" fontId="71" fillId="0" borderId="14" xfId="0" applyFont="1" applyFill="1" applyBorder="1" applyAlignment="1">
      <alignment horizontal="left" vertical="center" wrapText="1" shrinkToFit="1"/>
    </xf>
    <xf numFmtId="0" fontId="66" fillId="0" borderId="0" xfId="0" applyFont="1" applyAlignment="1">
      <alignment horizontal="center"/>
    </xf>
    <xf numFmtId="0" fontId="59" fillId="39" borderId="12" xfId="0" applyFont="1" applyFill="1" applyBorder="1" applyAlignment="1">
      <alignment horizontal="center" vertical="center" wrapText="1"/>
    </xf>
    <xf numFmtId="0" fontId="59" fillId="39" borderId="12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3</xdr:row>
      <xdr:rowOff>9525</xdr:rowOff>
    </xdr:from>
    <xdr:to>
      <xdr:col>17</xdr:col>
      <xdr:colOff>381000</xdr:colOff>
      <xdr:row>4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6363950" y="581025"/>
          <a:ext cx="17335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Anexo 5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95250</xdr:rowOff>
    </xdr:from>
    <xdr:to>
      <xdr:col>1</xdr:col>
      <xdr:colOff>1066800</xdr:colOff>
      <xdr:row>3</xdr:row>
      <xdr:rowOff>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333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0"/>
  <sheetViews>
    <sheetView showGridLines="0" view="pageBreakPreview" zoomScaleNormal="80" zoomScaleSheetLayoutView="100" zoomScalePageLayoutView="0" workbookViewId="0" topLeftCell="A1">
      <pane xSplit="1" ySplit="14" topLeftCell="F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R10" sqref="R10:T10"/>
    </sheetView>
  </sheetViews>
  <sheetFormatPr defaultColWidth="11.421875" defaultRowHeight="15"/>
  <cols>
    <col min="1" max="1" width="5.57421875" style="0" customWidth="1"/>
    <col min="2" max="2" width="17.421875" style="0" customWidth="1"/>
    <col min="3" max="3" width="20.421875" style="0" customWidth="1"/>
    <col min="4" max="4" width="27.57421875" style="0" customWidth="1"/>
    <col min="5" max="5" width="29.421875" style="0" customWidth="1"/>
    <col min="6" max="6" width="21.00390625" style="0" customWidth="1"/>
    <col min="7" max="7" width="15.140625" style="0" customWidth="1"/>
    <col min="8" max="8" width="21.140625" style="0" customWidth="1"/>
    <col min="9" max="9" width="18.8515625" style="0" customWidth="1"/>
    <col min="10" max="11" width="11.00390625" style="0" customWidth="1"/>
    <col min="12" max="12" width="12.140625" style="0" customWidth="1"/>
    <col min="13" max="17" width="11.00390625" style="0" customWidth="1"/>
    <col min="18" max="18" width="19.00390625" style="0" customWidth="1"/>
    <col min="19" max="19" width="16.00390625" style="0" customWidth="1"/>
    <col min="20" max="20" width="40.57421875" style="0" customWidth="1"/>
    <col min="22" max="23" width="21.7109375" style="0" bestFit="1" customWidth="1"/>
    <col min="24" max="24" width="20.7109375" style="0" bestFit="1" customWidth="1"/>
  </cols>
  <sheetData>
    <row r="2" spans="1:20" ht="15" customHeight="1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1:20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" customHeight="1">
      <c r="A4" s="195" t="s">
        <v>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</row>
    <row r="5" ht="15" customHeight="1"/>
    <row r="6" spans="1:2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36.75" customHeight="1">
      <c r="A7" s="188" t="s">
        <v>2</v>
      </c>
      <c r="B7" s="188"/>
      <c r="C7" s="188"/>
      <c r="D7" s="188"/>
      <c r="E7" s="196" t="s">
        <v>3</v>
      </c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</row>
    <row r="8" spans="1:20" ht="36" customHeight="1">
      <c r="A8" s="188" t="s">
        <v>4</v>
      </c>
      <c r="B8" s="188"/>
      <c r="C8" s="188"/>
      <c r="D8" s="188"/>
      <c r="E8" s="197" t="s">
        <v>40</v>
      </c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</row>
    <row r="9" spans="1:20" ht="39.75" customHeight="1">
      <c r="A9" s="188" t="s">
        <v>5</v>
      </c>
      <c r="B9" s="188"/>
      <c r="C9" s="188"/>
      <c r="D9" s="188"/>
      <c r="E9" s="189" t="s">
        <v>6</v>
      </c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</row>
    <row r="10" spans="1:20" ht="21.75" customHeight="1">
      <c r="A10" s="2"/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90" t="s">
        <v>7</v>
      </c>
      <c r="Q10" s="190"/>
      <c r="R10" s="191" t="s">
        <v>161</v>
      </c>
      <c r="S10" s="191"/>
      <c r="T10" s="191"/>
    </row>
    <row r="11" spans="1:15" ht="15" thickBot="1">
      <c r="A11" s="2"/>
      <c r="B11" s="2"/>
      <c r="C11" s="2"/>
      <c r="D11" s="2"/>
      <c r="E11" s="2"/>
      <c r="F11" s="2"/>
      <c r="G11" s="4"/>
      <c r="I11" s="2"/>
      <c r="J11" s="2"/>
      <c r="K11" s="2"/>
      <c r="L11" s="2"/>
      <c r="M11" s="2"/>
      <c r="N11" s="2"/>
      <c r="O11" s="2"/>
    </row>
    <row r="12" spans="1:20" ht="15.75" customHeight="1" thickBot="1">
      <c r="A12" s="179" t="s">
        <v>8</v>
      </c>
      <c r="B12" s="192" t="s">
        <v>9</v>
      </c>
      <c r="C12" s="192" t="s">
        <v>10</v>
      </c>
      <c r="D12" s="179" t="s">
        <v>11</v>
      </c>
      <c r="E12" s="179" t="s">
        <v>12</v>
      </c>
      <c r="F12" s="192" t="s">
        <v>13</v>
      </c>
      <c r="G12" s="179" t="s">
        <v>14</v>
      </c>
      <c r="H12" s="179" t="s">
        <v>15</v>
      </c>
      <c r="I12" s="179" t="s">
        <v>146</v>
      </c>
      <c r="J12" s="182" t="s">
        <v>16</v>
      </c>
      <c r="K12" s="187"/>
      <c r="L12" s="182" t="s">
        <v>17</v>
      </c>
      <c r="M12" s="187"/>
      <c r="N12" s="182" t="s">
        <v>18</v>
      </c>
      <c r="O12" s="187"/>
      <c r="P12" s="182" t="s">
        <v>19</v>
      </c>
      <c r="Q12" s="183"/>
      <c r="R12" s="182" t="s">
        <v>20</v>
      </c>
      <c r="S12" s="183"/>
      <c r="T12" s="184" t="s">
        <v>21</v>
      </c>
    </row>
    <row r="13" spans="1:20" s="5" customFormat="1" ht="30" customHeight="1">
      <c r="A13" s="186"/>
      <c r="B13" s="193"/>
      <c r="C13" s="193"/>
      <c r="D13" s="186"/>
      <c r="E13" s="186"/>
      <c r="F13" s="193"/>
      <c r="G13" s="180"/>
      <c r="H13" s="181"/>
      <c r="I13" s="186"/>
      <c r="J13" s="170" t="s">
        <v>22</v>
      </c>
      <c r="K13" s="170" t="s">
        <v>23</v>
      </c>
      <c r="L13" s="170" t="s">
        <v>22</v>
      </c>
      <c r="M13" s="170" t="s">
        <v>23</v>
      </c>
      <c r="N13" s="170" t="s">
        <v>22</v>
      </c>
      <c r="O13" s="170" t="s">
        <v>23</v>
      </c>
      <c r="P13" s="170" t="s">
        <v>22</v>
      </c>
      <c r="Q13" s="170" t="s">
        <v>23</v>
      </c>
      <c r="R13" s="170" t="s">
        <v>22</v>
      </c>
      <c r="S13" s="172" t="s">
        <v>23</v>
      </c>
      <c r="T13" s="185"/>
    </row>
    <row r="14" spans="1:20" s="5" customFormat="1" ht="15.75" customHeight="1" thickBot="1">
      <c r="A14" s="186"/>
      <c r="B14" s="193"/>
      <c r="C14" s="193"/>
      <c r="D14" s="186"/>
      <c r="E14" s="186"/>
      <c r="F14" s="193"/>
      <c r="G14" s="180"/>
      <c r="H14" s="6">
        <v>2013</v>
      </c>
      <c r="I14" s="186"/>
      <c r="J14" s="171"/>
      <c r="K14" s="171"/>
      <c r="L14" s="171"/>
      <c r="M14" s="171"/>
      <c r="N14" s="171"/>
      <c r="O14" s="171"/>
      <c r="P14" s="171"/>
      <c r="Q14" s="171"/>
      <c r="R14" s="171"/>
      <c r="S14" s="173"/>
      <c r="T14" s="185"/>
    </row>
    <row r="15" spans="1:20" ht="71.25" customHeight="1" thickBot="1">
      <c r="A15" s="110">
        <v>1</v>
      </c>
      <c r="B15" s="174" t="s">
        <v>36</v>
      </c>
      <c r="C15" s="174" t="s">
        <v>37</v>
      </c>
      <c r="D15" s="176" t="s">
        <v>41</v>
      </c>
      <c r="E15" s="11" t="s">
        <v>42</v>
      </c>
      <c r="F15" s="119" t="s">
        <v>31</v>
      </c>
      <c r="G15" s="28" t="s">
        <v>29</v>
      </c>
      <c r="H15" s="26">
        <v>12694247</v>
      </c>
      <c r="I15" s="28" t="s">
        <v>29</v>
      </c>
      <c r="J15" s="28" t="s">
        <v>29</v>
      </c>
      <c r="K15" s="28" t="s">
        <v>29</v>
      </c>
      <c r="L15" s="28" t="s">
        <v>29</v>
      </c>
      <c r="M15" s="12">
        <v>6816746</v>
      </c>
      <c r="N15" s="28" t="s">
        <v>29</v>
      </c>
      <c r="O15" s="28" t="s">
        <v>29</v>
      </c>
      <c r="P15" s="28" t="s">
        <v>29</v>
      </c>
      <c r="Q15" s="12"/>
      <c r="R15" s="28" t="s">
        <v>29</v>
      </c>
      <c r="S15" s="12">
        <f>SUM(M15,Q15)</f>
        <v>6816746</v>
      </c>
      <c r="T15" s="130" t="s">
        <v>86</v>
      </c>
    </row>
    <row r="16" spans="1:21" ht="78" customHeight="1" thickBot="1">
      <c r="A16" s="111"/>
      <c r="B16" s="175"/>
      <c r="C16" s="175"/>
      <c r="D16" s="177"/>
      <c r="E16" s="20" t="s">
        <v>43</v>
      </c>
      <c r="F16" s="120"/>
      <c r="G16" s="13">
        <v>14396536</v>
      </c>
      <c r="H16" s="26">
        <v>12694247</v>
      </c>
      <c r="I16" s="13">
        <v>13785435</v>
      </c>
      <c r="J16" s="28" t="s">
        <v>29</v>
      </c>
      <c r="K16" s="28" t="s">
        <v>29</v>
      </c>
      <c r="L16" s="29">
        <v>6892718</v>
      </c>
      <c r="M16" s="29">
        <f>L16</f>
        <v>6892718</v>
      </c>
      <c r="N16" s="28" t="s">
        <v>29</v>
      </c>
      <c r="O16" s="28" t="s">
        <v>29</v>
      </c>
      <c r="P16" s="29">
        <v>6892717</v>
      </c>
      <c r="Q16" s="29">
        <f>P16</f>
        <v>6892717</v>
      </c>
      <c r="R16" s="13">
        <f>SUM(J16,L16,N16,P16)</f>
        <v>13785435</v>
      </c>
      <c r="S16" s="13">
        <f>SUM(M16,Q16)</f>
        <v>13785435</v>
      </c>
      <c r="T16" s="131"/>
      <c r="U16" s="92" t="s">
        <v>85</v>
      </c>
    </row>
    <row r="17" spans="1:21" ht="143.25" customHeight="1" thickBot="1">
      <c r="A17" s="112"/>
      <c r="B17" s="115"/>
      <c r="C17" s="115"/>
      <c r="D17" s="178"/>
      <c r="E17" s="21" t="s">
        <v>44</v>
      </c>
      <c r="F17" s="121"/>
      <c r="G17" s="27" t="s">
        <v>45</v>
      </c>
      <c r="H17" s="26">
        <v>12694247</v>
      </c>
      <c r="I17" s="27" t="s">
        <v>45</v>
      </c>
      <c r="J17" s="28" t="s">
        <v>29</v>
      </c>
      <c r="K17" s="28" t="s">
        <v>29</v>
      </c>
      <c r="L17" s="27" t="s">
        <v>45</v>
      </c>
      <c r="M17" s="10">
        <f aca="true" t="shared" si="0" ref="M17:S17">M15/M16</f>
        <v>0.9889779329431437</v>
      </c>
      <c r="N17" s="28" t="s">
        <v>29</v>
      </c>
      <c r="O17" s="28" t="s">
        <v>29</v>
      </c>
      <c r="P17" s="27" t="s">
        <v>45</v>
      </c>
      <c r="Q17" s="10">
        <f t="shared" si="0"/>
        <v>0</v>
      </c>
      <c r="R17" s="27" t="s">
        <v>45</v>
      </c>
      <c r="S17" s="10">
        <f t="shared" si="0"/>
        <v>0.4944890023419645</v>
      </c>
      <c r="T17" s="132"/>
      <c r="U17" s="59"/>
    </row>
    <row r="18" spans="1:21" ht="82.5" customHeight="1" thickBot="1">
      <c r="A18" s="152">
        <v>2</v>
      </c>
      <c r="B18" s="140" t="s">
        <v>24</v>
      </c>
      <c r="C18" s="140" t="s">
        <v>25</v>
      </c>
      <c r="D18" s="146" t="s">
        <v>46</v>
      </c>
      <c r="E18" s="22" t="s">
        <v>52</v>
      </c>
      <c r="F18" s="149" t="s">
        <v>26</v>
      </c>
      <c r="G18" s="31" t="s">
        <v>27</v>
      </c>
      <c r="H18" s="42" t="s">
        <v>67</v>
      </c>
      <c r="I18" s="31" t="s">
        <v>27</v>
      </c>
      <c r="J18" s="14" t="s">
        <v>29</v>
      </c>
      <c r="K18" s="14" t="s">
        <v>29</v>
      </c>
      <c r="L18" s="14" t="s">
        <v>29</v>
      </c>
      <c r="M18" s="14" t="s">
        <v>29</v>
      </c>
      <c r="N18" s="14" t="s">
        <v>29</v>
      </c>
      <c r="O18" s="14" t="s">
        <v>29</v>
      </c>
      <c r="P18" s="14" t="s">
        <v>29</v>
      </c>
      <c r="Q18" s="14" t="s">
        <v>29</v>
      </c>
      <c r="R18" s="31" t="s">
        <v>27</v>
      </c>
      <c r="S18" s="14"/>
      <c r="T18" s="107" t="s">
        <v>32</v>
      </c>
      <c r="U18" s="59"/>
    </row>
    <row r="19" spans="1:21" ht="87.75" customHeight="1" thickBot="1">
      <c r="A19" s="153"/>
      <c r="B19" s="141"/>
      <c r="C19" s="141"/>
      <c r="D19" s="147"/>
      <c r="E19" s="23" t="s">
        <v>47</v>
      </c>
      <c r="F19" s="150"/>
      <c r="G19" s="31" t="s">
        <v>27</v>
      </c>
      <c r="H19" s="43">
        <v>25453</v>
      </c>
      <c r="I19" s="31" t="s">
        <v>27</v>
      </c>
      <c r="J19" s="18" t="s">
        <v>29</v>
      </c>
      <c r="K19" s="18" t="s">
        <v>29</v>
      </c>
      <c r="L19" s="18" t="s">
        <v>29</v>
      </c>
      <c r="M19" s="18" t="s">
        <v>29</v>
      </c>
      <c r="N19" s="18" t="s">
        <v>29</v>
      </c>
      <c r="O19" s="18" t="s">
        <v>29</v>
      </c>
      <c r="P19" s="18" t="s">
        <v>29</v>
      </c>
      <c r="Q19" s="18" t="s">
        <v>29</v>
      </c>
      <c r="R19" s="31" t="s">
        <v>27</v>
      </c>
      <c r="S19" s="18"/>
      <c r="T19" s="108"/>
      <c r="U19" s="99" t="s">
        <v>156</v>
      </c>
    </row>
    <row r="20" spans="1:21" ht="89.25" customHeight="1" thickBot="1">
      <c r="A20" s="154"/>
      <c r="B20" s="142"/>
      <c r="C20" s="142"/>
      <c r="D20" s="148"/>
      <c r="E20" s="24" t="s">
        <v>58</v>
      </c>
      <c r="F20" s="151"/>
      <c r="G20" s="30" t="s">
        <v>48</v>
      </c>
      <c r="H20" s="41">
        <f>101413/H19</f>
        <v>3.9843240482457865</v>
      </c>
      <c r="I20" s="30" t="s">
        <v>48</v>
      </c>
      <c r="J20" s="19" t="s">
        <v>29</v>
      </c>
      <c r="K20" s="19" t="s">
        <v>29</v>
      </c>
      <c r="L20" s="19" t="s">
        <v>29</v>
      </c>
      <c r="M20" s="19" t="s">
        <v>29</v>
      </c>
      <c r="N20" s="19" t="s">
        <v>29</v>
      </c>
      <c r="O20" s="19" t="s">
        <v>29</v>
      </c>
      <c r="P20" s="19" t="s">
        <v>29</v>
      </c>
      <c r="Q20" s="19" t="s">
        <v>29</v>
      </c>
      <c r="R20" s="44" t="str">
        <f>I20</f>
        <v>= ó &lt; a 4</v>
      </c>
      <c r="S20" s="19"/>
      <c r="T20" s="109"/>
      <c r="U20" s="59"/>
    </row>
    <row r="21" spans="1:21" ht="70.5" customHeight="1" thickBot="1">
      <c r="A21" s="152">
        <v>3</v>
      </c>
      <c r="B21" s="140" t="s">
        <v>24</v>
      </c>
      <c r="C21" s="140" t="s">
        <v>25</v>
      </c>
      <c r="D21" s="125" t="s">
        <v>50</v>
      </c>
      <c r="E21" s="76" t="s">
        <v>51</v>
      </c>
      <c r="F21" s="149" t="s">
        <v>26</v>
      </c>
      <c r="G21" s="31" t="s">
        <v>27</v>
      </c>
      <c r="H21" s="42" t="s">
        <v>28</v>
      </c>
      <c r="I21" s="31" t="s">
        <v>27</v>
      </c>
      <c r="J21" s="14" t="s">
        <v>29</v>
      </c>
      <c r="K21" s="14" t="s">
        <v>29</v>
      </c>
      <c r="L21" s="14" t="s">
        <v>29</v>
      </c>
      <c r="M21" s="14" t="s">
        <v>29</v>
      </c>
      <c r="N21" s="14" t="s">
        <v>29</v>
      </c>
      <c r="O21" s="14" t="s">
        <v>29</v>
      </c>
      <c r="P21" s="14" t="s">
        <v>29</v>
      </c>
      <c r="Q21" s="14" t="s">
        <v>29</v>
      </c>
      <c r="R21" s="31" t="s">
        <v>27</v>
      </c>
      <c r="S21" s="14"/>
      <c r="T21" s="107" t="s">
        <v>32</v>
      </c>
      <c r="U21" s="59"/>
    </row>
    <row r="22" spans="1:21" ht="89.25" customHeight="1" thickBot="1">
      <c r="A22" s="153"/>
      <c r="B22" s="141"/>
      <c r="C22" s="141"/>
      <c r="D22" s="126"/>
      <c r="E22" s="77" t="s">
        <v>30</v>
      </c>
      <c r="F22" s="150"/>
      <c r="G22" s="31" t="s">
        <v>27</v>
      </c>
      <c r="H22" s="43">
        <v>25411</v>
      </c>
      <c r="I22" s="31" t="s">
        <v>27</v>
      </c>
      <c r="J22" s="18" t="s">
        <v>29</v>
      </c>
      <c r="K22" s="18" t="s">
        <v>29</v>
      </c>
      <c r="L22" s="18" t="s">
        <v>29</v>
      </c>
      <c r="M22" s="18" t="s">
        <v>29</v>
      </c>
      <c r="N22" s="18" t="s">
        <v>29</v>
      </c>
      <c r="O22" s="18" t="s">
        <v>29</v>
      </c>
      <c r="P22" s="18" t="s">
        <v>29</v>
      </c>
      <c r="Q22" s="18" t="s">
        <v>29</v>
      </c>
      <c r="R22" s="31" t="s">
        <v>27</v>
      </c>
      <c r="S22" s="18"/>
      <c r="T22" s="108"/>
      <c r="U22" s="99" t="s">
        <v>156</v>
      </c>
    </row>
    <row r="23" spans="1:21" ht="89.25" customHeight="1" thickBot="1">
      <c r="A23" s="154"/>
      <c r="B23" s="142"/>
      <c r="C23" s="142"/>
      <c r="D23" s="127"/>
      <c r="E23" s="24" t="s">
        <v>57</v>
      </c>
      <c r="F23" s="151"/>
      <c r="G23" s="30" t="s">
        <v>49</v>
      </c>
      <c r="H23" s="83">
        <f>78317/H22</f>
        <v>3.082011727204754</v>
      </c>
      <c r="I23" s="30" t="s">
        <v>49</v>
      </c>
      <c r="J23" s="19" t="s">
        <v>29</v>
      </c>
      <c r="K23" s="19" t="s">
        <v>29</v>
      </c>
      <c r="L23" s="19" t="s">
        <v>29</v>
      </c>
      <c r="M23" s="19" t="s">
        <v>29</v>
      </c>
      <c r="N23" s="19" t="s">
        <v>29</v>
      </c>
      <c r="O23" s="19" t="s">
        <v>29</v>
      </c>
      <c r="P23" s="19" t="s">
        <v>29</v>
      </c>
      <c r="Q23" s="19" t="s">
        <v>29</v>
      </c>
      <c r="R23" s="30" t="s">
        <v>49</v>
      </c>
      <c r="S23" s="19"/>
      <c r="T23" s="109"/>
      <c r="U23" s="59"/>
    </row>
    <row r="24" spans="1:21" ht="54" customHeight="1" thickBot="1">
      <c r="A24" s="155">
        <v>4</v>
      </c>
      <c r="B24" s="158" t="s">
        <v>34</v>
      </c>
      <c r="C24" s="158" t="s">
        <v>35</v>
      </c>
      <c r="D24" s="161" t="s">
        <v>53</v>
      </c>
      <c r="E24" s="73" t="s">
        <v>54</v>
      </c>
      <c r="F24" s="164" t="s">
        <v>31</v>
      </c>
      <c r="G24" s="32" t="s">
        <v>27</v>
      </c>
      <c r="H24" s="84">
        <v>1619709</v>
      </c>
      <c r="I24" s="84">
        <v>2463375</v>
      </c>
      <c r="J24" s="85">
        <f>I24*0.2323</f>
        <v>572242.0125000001</v>
      </c>
      <c r="K24" s="85">
        <v>542282</v>
      </c>
      <c r="L24" s="85">
        <f>I24*0.2582</f>
        <v>636043.4249999999</v>
      </c>
      <c r="M24" s="85">
        <v>591662</v>
      </c>
      <c r="N24" s="85">
        <f>I24*0.261</f>
        <v>642940.875</v>
      </c>
      <c r="O24" s="85"/>
      <c r="P24" s="85">
        <f>I24*0.2485</f>
        <v>612148.6875</v>
      </c>
      <c r="Q24" s="85"/>
      <c r="R24" s="85">
        <f>SUM(J24,L24,N24,P24)</f>
        <v>2463375</v>
      </c>
      <c r="S24" s="85">
        <f>SUM(K24,M24,O24,Q24)</f>
        <v>1133944</v>
      </c>
      <c r="T24" s="167" t="s">
        <v>162</v>
      </c>
      <c r="U24" s="59"/>
    </row>
    <row r="25" spans="1:22" ht="63" customHeight="1">
      <c r="A25" s="156"/>
      <c r="B25" s="159"/>
      <c r="C25" s="159"/>
      <c r="D25" s="162"/>
      <c r="E25" s="74" t="s">
        <v>55</v>
      </c>
      <c r="F25" s="165"/>
      <c r="G25" s="32" t="s">
        <v>27</v>
      </c>
      <c r="H25" s="86">
        <v>4412774</v>
      </c>
      <c r="I25" s="86">
        <v>4366899</v>
      </c>
      <c r="J25" s="87">
        <f>I25*0.2356</f>
        <v>1028841.4044</v>
      </c>
      <c r="K25" s="87">
        <v>992298</v>
      </c>
      <c r="L25" s="87">
        <f>I25*0.2614</f>
        <v>1141507.3986000002</v>
      </c>
      <c r="M25" s="87">
        <v>1057583</v>
      </c>
      <c r="N25" s="87">
        <f>I25*0.2622</f>
        <v>1145000.9178</v>
      </c>
      <c r="O25" s="87"/>
      <c r="P25" s="87">
        <f>I25*0.2408</f>
        <v>1051549.2792</v>
      </c>
      <c r="Q25" s="87"/>
      <c r="R25" s="87">
        <f>SUM(J25,L25,N25,P25)</f>
        <v>4366899</v>
      </c>
      <c r="S25" s="87">
        <f>SUM(K25,M25,O25,Q25)</f>
        <v>2049881</v>
      </c>
      <c r="T25" s="168"/>
      <c r="U25" s="92" t="s">
        <v>85</v>
      </c>
      <c r="V25" s="101"/>
    </row>
    <row r="26" spans="1:24" ht="90" customHeight="1" thickBot="1">
      <c r="A26" s="157"/>
      <c r="B26" s="160"/>
      <c r="C26" s="160"/>
      <c r="D26" s="163"/>
      <c r="E26" s="75" t="s">
        <v>56</v>
      </c>
      <c r="F26" s="166"/>
      <c r="G26" s="88">
        <v>0.6</v>
      </c>
      <c r="H26" s="88">
        <f>H24/H25</f>
        <v>0.3670500687322759</v>
      </c>
      <c r="I26" s="89">
        <f>I24/I25</f>
        <v>0.5641016657358001</v>
      </c>
      <c r="J26" s="90">
        <f aca="true" t="shared" si="1" ref="J26:S26">J24/J25</f>
        <v>0.5562004115043565</v>
      </c>
      <c r="K26" s="90">
        <f t="shared" si="1"/>
        <v>0.5464910742539035</v>
      </c>
      <c r="L26" s="90">
        <f t="shared" si="1"/>
        <v>0.5571960600343671</v>
      </c>
      <c r="M26" s="90">
        <f t="shared" si="1"/>
        <v>0.5594473436127472</v>
      </c>
      <c r="N26" s="90">
        <f t="shared" si="1"/>
        <v>0.561519964748451</v>
      </c>
      <c r="O26" s="90" t="e">
        <f t="shared" si="1"/>
        <v>#DIV/0!</v>
      </c>
      <c r="P26" s="90">
        <f t="shared" si="1"/>
        <v>0.5821398003959566</v>
      </c>
      <c r="Q26" s="90" t="e">
        <f t="shared" si="1"/>
        <v>#DIV/0!</v>
      </c>
      <c r="R26" s="91">
        <f t="shared" si="1"/>
        <v>0.5641016657358001</v>
      </c>
      <c r="S26" s="91">
        <f t="shared" si="1"/>
        <v>0.5531755257988147</v>
      </c>
      <c r="T26" s="169"/>
      <c r="U26" s="59"/>
      <c r="V26" s="45"/>
      <c r="X26" s="46"/>
    </row>
    <row r="27" spans="1:21" ht="74.25" customHeight="1">
      <c r="A27" s="110">
        <v>5</v>
      </c>
      <c r="B27" s="113" t="s">
        <v>38</v>
      </c>
      <c r="C27" s="113" t="s">
        <v>39</v>
      </c>
      <c r="D27" s="116" t="s">
        <v>59</v>
      </c>
      <c r="E27" s="11" t="s">
        <v>60</v>
      </c>
      <c r="F27" s="137" t="s">
        <v>31</v>
      </c>
      <c r="G27" s="12">
        <v>1364840</v>
      </c>
      <c r="H27" s="12">
        <v>540939</v>
      </c>
      <c r="I27" s="7">
        <v>894977</v>
      </c>
      <c r="J27" s="12">
        <f>I27*0.1948</f>
        <v>174341.5196</v>
      </c>
      <c r="K27" s="12">
        <v>240515</v>
      </c>
      <c r="L27" s="12">
        <f>I27*0.2582</f>
        <v>231083.06139999998</v>
      </c>
      <c r="M27" s="12">
        <v>280612</v>
      </c>
      <c r="N27" s="12">
        <f>I27*0.2787</f>
        <v>249430.0899</v>
      </c>
      <c r="O27" s="12"/>
      <c r="P27" s="12">
        <f>I27*0.2683</f>
        <v>240122.32909999997</v>
      </c>
      <c r="Q27" s="12"/>
      <c r="R27" s="12">
        <f>SUM(J27,L27,N27,P27)</f>
        <v>894977</v>
      </c>
      <c r="S27" s="12">
        <f>SUM(K27,M27,O27,Q27)</f>
        <v>521127</v>
      </c>
      <c r="T27" s="130" t="s">
        <v>163</v>
      </c>
      <c r="U27" s="59"/>
    </row>
    <row r="28" spans="1:21" ht="66" customHeight="1">
      <c r="A28" s="111"/>
      <c r="B28" s="114"/>
      <c r="C28" s="114"/>
      <c r="D28" s="117"/>
      <c r="E28" s="20" t="s">
        <v>55</v>
      </c>
      <c r="F28" s="138"/>
      <c r="G28" s="13">
        <v>4543322</v>
      </c>
      <c r="H28" s="13">
        <v>4416699</v>
      </c>
      <c r="I28" s="9">
        <v>4366899</v>
      </c>
      <c r="J28" s="13">
        <f>I28*0.253</f>
        <v>1104825.447</v>
      </c>
      <c r="K28" s="13">
        <f>K25</f>
        <v>992298</v>
      </c>
      <c r="L28" s="13">
        <f>I28*0.2649</f>
        <v>1156791.5451000002</v>
      </c>
      <c r="M28" s="13">
        <f>M25</f>
        <v>1057583</v>
      </c>
      <c r="N28" s="13">
        <f>I28*0.2535</f>
        <v>1107008.8965</v>
      </c>
      <c r="O28" s="13"/>
      <c r="P28" s="13">
        <f>I28*0.2286</f>
        <v>998273.1113999999</v>
      </c>
      <c r="Q28" s="13"/>
      <c r="R28" s="13">
        <f>SUM(J28,L28,N28,P28)</f>
        <v>4366899</v>
      </c>
      <c r="S28" s="13">
        <f>SUM(K28,M28,O28,Q28)</f>
        <v>2049881</v>
      </c>
      <c r="T28" s="131"/>
      <c r="U28" s="92" t="s">
        <v>85</v>
      </c>
    </row>
    <row r="29" spans="1:25" ht="89.25" customHeight="1" thickBot="1">
      <c r="A29" s="112"/>
      <c r="B29" s="115"/>
      <c r="C29" s="115"/>
      <c r="D29" s="118"/>
      <c r="E29" s="21" t="s">
        <v>158</v>
      </c>
      <c r="F29" s="139"/>
      <c r="G29" s="27">
        <f>G27/G28</f>
        <v>0.3004057383562072</v>
      </c>
      <c r="H29" s="36">
        <f>H27/H28</f>
        <v>0.12247585810126523</v>
      </c>
      <c r="I29" s="36">
        <f aca="true" t="shared" si="2" ref="I29:S29">I27/I28</f>
        <v>0.20494566052477972</v>
      </c>
      <c r="J29" s="10">
        <f t="shared" si="2"/>
        <v>0.1578000579850873</v>
      </c>
      <c r="K29" s="10">
        <f t="shared" si="2"/>
        <v>0.242381824814723</v>
      </c>
      <c r="L29" s="10">
        <f t="shared" si="2"/>
        <v>0.19976205944695397</v>
      </c>
      <c r="M29" s="10">
        <f t="shared" si="2"/>
        <v>0.2653333119008153</v>
      </c>
      <c r="N29" s="10">
        <f t="shared" si="2"/>
        <v>0.22531895695564538</v>
      </c>
      <c r="O29" s="10" t="e">
        <f t="shared" si="2"/>
        <v>#DIV/0!</v>
      </c>
      <c r="P29" s="10">
        <f t="shared" si="2"/>
        <v>0.2405377109308766</v>
      </c>
      <c r="Q29" s="10" t="e">
        <f t="shared" si="2"/>
        <v>#DIV/0!</v>
      </c>
      <c r="R29" s="10">
        <f t="shared" si="2"/>
        <v>0.20494566052477972</v>
      </c>
      <c r="S29" s="10">
        <f t="shared" si="2"/>
        <v>0.2542230500209524</v>
      </c>
      <c r="T29" s="132"/>
      <c r="U29" s="59"/>
      <c r="V29" s="46"/>
      <c r="W29" s="46"/>
      <c r="Y29" s="46"/>
    </row>
    <row r="30" spans="1:21" ht="81.75" customHeight="1" thickBot="1">
      <c r="A30" s="143">
        <v>6</v>
      </c>
      <c r="B30" s="113" t="s">
        <v>65</v>
      </c>
      <c r="C30" s="113" t="s">
        <v>66</v>
      </c>
      <c r="D30" s="116" t="s">
        <v>61</v>
      </c>
      <c r="E30" s="11" t="s">
        <v>62</v>
      </c>
      <c r="F30" s="119" t="s">
        <v>31</v>
      </c>
      <c r="G30" s="31" t="s">
        <v>27</v>
      </c>
      <c r="H30" s="7">
        <v>153</v>
      </c>
      <c r="I30" s="31" t="s">
        <v>27</v>
      </c>
      <c r="J30" s="37" t="s">
        <v>29</v>
      </c>
      <c r="K30" s="37" t="s">
        <v>29</v>
      </c>
      <c r="L30" s="37" t="s">
        <v>29</v>
      </c>
      <c r="M30" s="37" t="s">
        <v>29</v>
      </c>
      <c r="N30" s="37" t="s">
        <v>29</v>
      </c>
      <c r="O30" s="37" t="s">
        <v>29</v>
      </c>
      <c r="P30" s="37" t="s">
        <v>29</v>
      </c>
      <c r="Q30" s="37" t="s">
        <v>29</v>
      </c>
      <c r="R30" s="31" t="s">
        <v>27</v>
      </c>
      <c r="S30" s="8">
        <f>SUM(K30,M30,O30,Q30)</f>
        <v>0</v>
      </c>
      <c r="T30" s="107" t="s">
        <v>32</v>
      </c>
      <c r="U30" s="59"/>
    </row>
    <row r="31" spans="1:21" ht="80.25" customHeight="1" thickBot="1">
      <c r="A31" s="144"/>
      <c r="B31" s="114"/>
      <c r="C31" s="114"/>
      <c r="D31" s="117"/>
      <c r="E31" s="20" t="s">
        <v>63</v>
      </c>
      <c r="F31" s="120"/>
      <c r="G31" s="31" t="s">
        <v>27</v>
      </c>
      <c r="H31" s="9">
        <v>25453</v>
      </c>
      <c r="I31" s="31" t="s">
        <v>27</v>
      </c>
      <c r="J31" s="38" t="s">
        <v>29</v>
      </c>
      <c r="K31" s="38" t="s">
        <v>29</v>
      </c>
      <c r="L31" s="38" t="s">
        <v>29</v>
      </c>
      <c r="M31" s="38" t="s">
        <v>29</v>
      </c>
      <c r="N31" s="38" t="s">
        <v>29</v>
      </c>
      <c r="O31" s="38" t="s">
        <v>29</v>
      </c>
      <c r="P31" s="38" t="s">
        <v>29</v>
      </c>
      <c r="Q31" s="38" t="s">
        <v>29</v>
      </c>
      <c r="R31" s="31" t="s">
        <v>27</v>
      </c>
      <c r="S31" s="17">
        <f>SUM(K31,M31,O31,Q31)</f>
        <v>0</v>
      </c>
      <c r="T31" s="108"/>
      <c r="U31" s="99" t="s">
        <v>156</v>
      </c>
    </row>
    <row r="32" spans="1:21" ht="92.25" customHeight="1" thickBot="1">
      <c r="A32" s="145"/>
      <c r="B32" s="115"/>
      <c r="C32" s="115"/>
      <c r="D32" s="118"/>
      <c r="E32" s="21" t="s">
        <v>64</v>
      </c>
      <c r="F32" s="121"/>
      <c r="G32" s="33">
        <v>0.1</v>
      </c>
      <c r="H32" s="34">
        <f>H30/H31</f>
        <v>0.006011079244096963</v>
      </c>
      <c r="I32" s="33">
        <v>0.05</v>
      </c>
      <c r="J32" s="39" t="s">
        <v>29</v>
      </c>
      <c r="K32" s="39" t="s">
        <v>29</v>
      </c>
      <c r="L32" s="39" t="s">
        <v>29</v>
      </c>
      <c r="M32" s="39" t="s">
        <v>29</v>
      </c>
      <c r="N32" s="39" t="s">
        <v>29</v>
      </c>
      <c r="O32" s="39" t="s">
        <v>29</v>
      </c>
      <c r="P32" s="39" t="s">
        <v>29</v>
      </c>
      <c r="Q32" s="39" t="s">
        <v>29</v>
      </c>
      <c r="R32" s="40">
        <f>I32</f>
        <v>0.05</v>
      </c>
      <c r="S32" s="10" t="e">
        <f>S30/S31</f>
        <v>#DIV/0!</v>
      </c>
      <c r="T32" s="109"/>
      <c r="U32" s="59"/>
    </row>
    <row r="33" spans="1:21" ht="57.75" customHeight="1" thickBot="1">
      <c r="A33" s="110">
        <v>7</v>
      </c>
      <c r="B33" s="113" t="s">
        <v>69</v>
      </c>
      <c r="C33" s="113" t="s">
        <v>70</v>
      </c>
      <c r="D33" s="116" t="s">
        <v>68</v>
      </c>
      <c r="E33" s="128" t="s">
        <v>73</v>
      </c>
      <c r="F33" s="119" t="s">
        <v>72</v>
      </c>
      <c r="G33" s="104">
        <v>17</v>
      </c>
      <c r="H33" s="104">
        <v>2</v>
      </c>
      <c r="I33" s="104">
        <v>3</v>
      </c>
      <c r="J33" s="104" t="s">
        <v>29</v>
      </c>
      <c r="K33" s="104" t="s">
        <v>29</v>
      </c>
      <c r="L33" s="104" t="s">
        <v>29</v>
      </c>
      <c r="M33" s="104" t="s">
        <v>29</v>
      </c>
      <c r="N33" s="104" t="s">
        <v>29</v>
      </c>
      <c r="O33" s="104" t="s">
        <v>29</v>
      </c>
      <c r="P33" s="104" t="s">
        <v>29</v>
      </c>
      <c r="Q33" s="104" t="s">
        <v>29</v>
      </c>
      <c r="R33" s="104">
        <v>3</v>
      </c>
      <c r="S33" s="134"/>
      <c r="T33" s="130" t="s">
        <v>33</v>
      </c>
      <c r="U33" s="59"/>
    </row>
    <row r="34" spans="1:21" ht="57.75" customHeight="1" thickBot="1">
      <c r="A34" s="111"/>
      <c r="B34" s="114"/>
      <c r="C34" s="114"/>
      <c r="D34" s="117"/>
      <c r="E34" s="129"/>
      <c r="F34" s="120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35"/>
      <c r="T34" s="133"/>
      <c r="U34" s="99" t="s">
        <v>156</v>
      </c>
    </row>
    <row r="35" spans="1:21" ht="57.75" customHeight="1" thickBot="1">
      <c r="A35" s="112"/>
      <c r="B35" s="115"/>
      <c r="C35" s="115"/>
      <c r="D35" s="118"/>
      <c r="E35" s="21" t="s">
        <v>71</v>
      </c>
      <c r="F35" s="121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36"/>
      <c r="T35" s="132"/>
      <c r="U35" s="59"/>
    </row>
    <row r="36" spans="1:21" ht="30" customHeight="1">
      <c r="A36" s="110">
        <v>8</v>
      </c>
      <c r="B36" s="113" t="s">
        <v>75</v>
      </c>
      <c r="C36" s="113" t="s">
        <v>76</v>
      </c>
      <c r="D36" s="125" t="s">
        <v>74</v>
      </c>
      <c r="E36" s="128" t="s">
        <v>77</v>
      </c>
      <c r="F36" s="119" t="s">
        <v>72</v>
      </c>
      <c r="G36" s="104">
        <v>24</v>
      </c>
      <c r="H36" s="104">
        <v>4</v>
      </c>
      <c r="I36" s="104">
        <v>4</v>
      </c>
      <c r="J36" s="104">
        <v>1</v>
      </c>
      <c r="K36" s="104">
        <v>1</v>
      </c>
      <c r="L36" s="104">
        <v>1</v>
      </c>
      <c r="M36" s="104">
        <v>1</v>
      </c>
      <c r="N36" s="104">
        <v>1</v>
      </c>
      <c r="O36" s="104"/>
      <c r="P36" s="104">
        <v>1</v>
      </c>
      <c r="Q36" s="104"/>
      <c r="R36" s="104">
        <f>SUM(J36,L36,N36,P36)</f>
        <v>4</v>
      </c>
      <c r="S36" s="134">
        <f>SUM(K36,M36,O36,Q36)</f>
        <v>2</v>
      </c>
      <c r="T36" s="130" t="s">
        <v>157</v>
      </c>
      <c r="U36" s="59"/>
    </row>
    <row r="37" spans="1:21" ht="44.25" customHeight="1">
      <c r="A37" s="111"/>
      <c r="B37" s="114"/>
      <c r="C37" s="114"/>
      <c r="D37" s="126"/>
      <c r="E37" s="129"/>
      <c r="F37" s="120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35"/>
      <c r="T37" s="131"/>
      <c r="U37" s="92" t="s">
        <v>85</v>
      </c>
    </row>
    <row r="38" spans="1:21" ht="93.75" customHeight="1" thickBot="1">
      <c r="A38" s="112"/>
      <c r="B38" s="115"/>
      <c r="C38" s="115"/>
      <c r="D38" s="127"/>
      <c r="E38" s="21" t="s">
        <v>78</v>
      </c>
      <c r="F38" s="121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36"/>
      <c r="T38" s="132"/>
      <c r="U38" s="59"/>
    </row>
    <row r="39" spans="1:21" ht="60" customHeight="1" thickBot="1">
      <c r="A39" s="110">
        <v>9</v>
      </c>
      <c r="B39" s="113" t="s">
        <v>83</v>
      </c>
      <c r="C39" s="113" t="s">
        <v>84</v>
      </c>
      <c r="D39" s="116" t="s">
        <v>79</v>
      </c>
      <c r="E39" s="128" t="s">
        <v>80</v>
      </c>
      <c r="F39" s="119" t="s">
        <v>72</v>
      </c>
      <c r="G39" s="104">
        <v>192</v>
      </c>
      <c r="H39" s="104">
        <v>32</v>
      </c>
      <c r="I39" s="104">
        <v>32</v>
      </c>
      <c r="J39" s="104" t="s">
        <v>29</v>
      </c>
      <c r="K39" s="104" t="s">
        <v>29</v>
      </c>
      <c r="L39" s="104" t="s">
        <v>29</v>
      </c>
      <c r="M39" s="104" t="s">
        <v>29</v>
      </c>
      <c r="N39" s="104" t="s">
        <v>29</v>
      </c>
      <c r="O39" s="104" t="s">
        <v>29</v>
      </c>
      <c r="P39" s="104" t="s">
        <v>29</v>
      </c>
      <c r="Q39" s="104" t="s">
        <v>29</v>
      </c>
      <c r="R39" s="104">
        <v>32</v>
      </c>
      <c r="S39" s="134"/>
      <c r="T39" s="122" t="s">
        <v>82</v>
      </c>
      <c r="U39" s="59"/>
    </row>
    <row r="40" spans="1:21" ht="58.5" customHeight="1" thickBot="1">
      <c r="A40" s="111"/>
      <c r="B40" s="114"/>
      <c r="C40" s="114"/>
      <c r="D40" s="117"/>
      <c r="E40" s="129"/>
      <c r="F40" s="120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35"/>
      <c r="T40" s="123"/>
      <c r="U40" s="99" t="s">
        <v>156</v>
      </c>
    </row>
    <row r="41" spans="1:21" ht="92.25" customHeight="1" thickBot="1">
      <c r="A41" s="112"/>
      <c r="B41" s="115"/>
      <c r="C41" s="115"/>
      <c r="D41" s="118"/>
      <c r="E41" s="35" t="s">
        <v>81</v>
      </c>
      <c r="F41" s="121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36"/>
      <c r="T41" s="124"/>
      <c r="U41" s="59"/>
    </row>
    <row r="59" spans="7:13" ht="14.25">
      <c r="G59" s="15"/>
      <c r="H59" s="15"/>
      <c r="I59" s="15"/>
      <c r="J59" s="15"/>
      <c r="K59" s="15"/>
      <c r="L59" s="15"/>
      <c r="M59" s="15"/>
    </row>
    <row r="60" spans="7:12" ht="14.25">
      <c r="G60" s="16"/>
      <c r="H60" s="16"/>
      <c r="I60" s="16"/>
      <c r="J60" s="16"/>
      <c r="K60" s="16"/>
      <c r="L60" s="16"/>
    </row>
  </sheetData>
  <sheetProtection/>
  <mergeCells count="131">
    <mergeCell ref="Q39:Q41"/>
    <mergeCell ref="R39:R41"/>
    <mergeCell ref="S39:S41"/>
    <mergeCell ref="O36:O38"/>
    <mergeCell ref="P36:P38"/>
    <mergeCell ref="Q36:Q38"/>
    <mergeCell ref="R36:R38"/>
    <mergeCell ref="S36:S38"/>
    <mergeCell ref="P33:P35"/>
    <mergeCell ref="K33:K35"/>
    <mergeCell ref="L33:L35"/>
    <mergeCell ref="M33:M35"/>
    <mergeCell ref="N33:N35"/>
    <mergeCell ref="O39:O41"/>
    <mergeCell ref="P39:P41"/>
    <mergeCell ref="N39:N41"/>
    <mergeCell ref="K39:K41"/>
    <mergeCell ref="L39:L41"/>
    <mergeCell ref="J33:J35"/>
    <mergeCell ref="E39:E40"/>
    <mergeCell ref="G39:G41"/>
    <mergeCell ref="H39:H41"/>
    <mergeCell ref="I39:I41"/>
    <mergeCell ref="J39:J41"/>
    <mergeCell ref="G33:G35"/>
    <mergeCell ref="H33:H35"/>
    <mergeCell ref="A33:A35"/>
    <mergeCell ref="B33:B35"/>
    <mergeCell ref="C33:C35"/>
    <mergeCell ref="D33:D35"/>
    <mergeCell ref="E33:E34"/>
    <mergeCell ref="B21:B23"/>
    <mergeCell ref="A2:T2"/>
    <mergeCell ref="A4:T4"/>
    <mergeCell ref="A7:D7"/>
    <mergeCell ref="E7:T7"/>
    <mergeCell ref="A8:D8"/>
    <mergeCell ref="E8:T8"/>
    <mergeCell ref="A9:D9"/>
    <mergeCell ref="E9:T9"/>
    <mergeCell ref="P10:Q10"/>
    <mergeCell ref="R10:T10"/>
    <mergeCell ref="A12:A14"/>
    <mergeCell ref="B12:B14"/>
    <mergeCell ref="C12:C14"/>
    <mergeCell ref="D12:D14"/>
    <mergeCell ref="E12:E14"/>
    <mergeCell ref="F12:F14"/>
    <mergeCell ref="O13:O14"/>
    <mergeCell ref="P13:P14"/>
    <mergeCell ref="I12:I14"/>
    <mergeCell ref="J12:K12"/>
    <mergeCell ref="L12:M12"/>
    <mergeCell ref="N12:O12"/>
    <mergeCell ref="G12:G14"/>
    <mergeCell ref="H12:H13"/>
    <mergeCell ref="P12:Q12"/>
    <mergeCell ref="R12:S12"/>
    <mergeCell ref="T12:T14"/>
    <mergeCell ref="J13:J14"/>
    <mergeCell ref="K13:K14"/>
    <mergeCell ref="L13:L14"/>
    <mergeCell ref="M13:M14"/>
    <mergeCell ref="N13:N14"/>
    <mergeCell ref="A18:A20"/>
    <mergeCell ref="B18:B20"/>
    <mergeCell ref="Q13:Q14"/>
    <mergeCell ref="R13:R14"/>
    <mergeCell ref="S13:S14"/>
    <mergeCell ref="A15:A17"/>
    <mergeCell ref="B15:B17"/>
    <mergeCell ref="C15:C17"/>
    <mergeCell ref="D15:D17"/>
    <mergeCell ref="F15:F17"/>
    <mergeCell ref="T21:T23"/>
    <mergeCell ref="A24:A26"/>
    <mergeCell ref="B24:B26"/>
    <mergeCell ref="C24:C26"/>
    <mergeCell ref="D24:D26"/>
    <mergeCell ref="F24:F26"/>
    <mergeCell ref="T24:T26"/>
    <mergeCell ref="C21:C23"/>
    <mergeCell ref="D21:D23"/>
    <mergeCell ref="F21:F23"/>
    <mergeCell ref="T15:T17"/>
    <mergeCell ref="C18:C20"/>
    <mergeCell ref="A30:A32"/>
    <mergeCell ref="B30:B32"/>
    <mergeCell ref="C30:C32"/>
    <mergeCell ref="D30:D32"/>
    <mergeCell ref="F30:F32"/>
    <mergeCell ref="D18:D20"/>
    <mergeCell ref="F18:F20"/>
    <mergeCell ref="A21:A23"/>
    <mergeCell ref="T30:T32"/>
    <mergeCell ref="A27:A29"/>
    <mergeCell ref="B27:B29"/>
    <mergeCell ref="C27:C29"/>
    <mergeCell ref="D27:D29"/>
    <mergeCell ref="F27:F29"/>
    <mergeCell ref="T27:T29"/>
    <mergeCell ref="N36:N38"/>
    <mergeCell ref="F33:F35"/>
    <mergeCell ref="T33:T35"/>
    <mergeCell ref="O33:O35"/>
    <mergeCell ref="Q33:Q35"/>
    <mergeCell ref="R33:R35"/>
    <mergeCell ref="S33:S35"/>
    <mergeCell ref="I33:I35"/>
    <mergeCell ref="J36:J38"/>
    <mergeCell ref="K36:K38"/>
    <mergeCell ref="T39:T41"/>
    <mergeCell ref="A36:A38"/>
    <mergeCell ref="B36:B38"/>
    <mergeCell ref="C36:C38"/>
    <mergeCell ref="D36:D38"/>
    <mergeCell ref="F36:F38"/>
    <mergeCell ref="E36:E37"/>
    <mergeCell ref="T36:T38"/>
    <mergeCell ref="L36:L38"/>
    <mergeCell ref="M36:M38"/>
    <mergeCell ref="M39:M41"/>
    <mergeCell ref="G36:G38"/>
    <mergeCell ref="H36:H38"/>
    <mergeCell ref="I36:I38"/>
    <mergeCell ref="T18:T20"/>
    <mergeCell ref="A39:A41"/>
    <mergeCell ref="B39:B41"/>
    <mergeCell ref="C39:C41"/>
    <mergeCell ref="D39:D41"/>
    <mergeCell ref="F39:F41"/>
  </mergeCells>
  <printOptions horizontalCentered="1"/>
  <pageMargins left="0" right="0" top="0" bottom="0" header="0" footer="0"/>
  <pageSetup horizontalDpi="600" verticalDpi="600" orientation="landscape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W41"/>
  <sheetViews>
    <sheetView showGridLines="0" zoomScale="85" zoomScaleNormal="85" zoomScaleSheetLayoutView="85" zoomScalePageLayoutView="0" workbookViewId="0" topLeftCell="A19">
      <selection activeCell="Y25" sqref="Y25"/>
    </sheetView>
  </sheetViews>
  <sheetFormatPr defaultColWidth="11.421875" defaultRowHeight="15"/>
  <cols>
    <col min="1" max="1" width="3.7109375" style="0" bestFit="1" customWidth="1"/>
    <col min="2" max="2" width="21.140625" style="0" customWidth="1"/>
    <col min="3" max="3" width="14.00390625" style="0" customWidth="1"/>
    <col min="4" max="4" width="13.00390625" style="0" customWidth="1"/>
    <col min="5" max="6" width="11.57421875" style="0" customWidth="1"/>
    <col min="7" max="12" width="2.00390625" style="0" bestFit="1" customWidth="1"/>
    <col min="13" max="14" width="3.00390625" style="0" bestFit="1" customWidth="1"/>
    <col min="15" max="15" width="2.00390625" style="0" bestFit="1" customWidth="1"/>
    <col min="16" max="20" width="3.00390625" style="0" bestFit="1" customWidth="1"/>
    <col min="21" max="58" width="3.00390625" style="0" customWidth="1"/>
  </cols>
  <sheetData>
    <row r="1" spans="3:58" ht="14.25">
      <c r="C1" s="198" t="s">
        <v>87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</row>
    <row r="2" spans="3:58" ht="14.25">
      <c r="C2" s="199" t="s">
        <v>88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</row>
    <row r="3" spans="3:58" ht="14.25">
      <c r="C3" s="200" t="s">
        <v>89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</row>
    <row r="6" spans="1:153" s="49" customFormat="1" ht="14.25">
      <c r="A6" s="201" t="s">
        <v>90</v>
      </c>
      <c r="B6" s="204" t="s">
        <v>91</v>
      </c>
      <c r="C6" s="204" t="s">
        <v>92</v>
      </c>
      <c r="D6" s="204" t="s">
        <v>93</v>
      </c>
      <c r="E6" s="204" t="s">
        <v>94</v>
      </c>
      <c r="F6" s="47" t="s">
        <v>95</v>
      </c>
      <c r="G6" s="207">
        <v>2016</v>
      </c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>
        <v>2016</v>
      </c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9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</row>
    <row r="7" spans="1:153" s="49" customFormat="1" ht="14.25">
      <c r="A7" s="202"/>
      <c r="B7" s="205"/>
      <c r="C7" s="205"/>
      <c r="D7" s="205"/>
      <c r="E7" s="205"/>
      <c r="F7" s="47" t="s">
        <v>96</v>
      </c>
      <c r="G7" s="207" t="s">
        <v>97</v>
      </c>
      <c r="H7" s="208"/>
      <c r="I7" s="208"/>
      <c r="J7" s="208"/>
      <c r="K7" s="209"/>
      <c r="L7" s="210" t="s">
        <v>98</v>
      </c>
      <c r="M7" s="210"/>
      <c r="N7" s="210"/>
      <c r="O7" s="210"/>
      <c r="P7" s="210" t="s">
        <v>99</v>
      </c>
      <c r="Q7" s="210"/>
      <c r="R7" s="210"/>
      <c r="S7" s="210"/>
      <c r="T7" s="210"/>
      <c r="U7" s="210" t="s">
        <v>100</v>
      </c>
      <c r="V7" s="210"/>
      <c r="W7" s="210"/>
      <c r="X7" s="210"/>
      <c r="Y7" s="210" t="s">
        <v>101</v>
      </c>
      <c r="Z7" s="210"/>
      <c r="AA7" s="210"/>
      <c r="AB7" s="210"/>
      <c r="AC7" s="210" t="s">
        <v>102</v>
      </c>
      <c r="AD7" s="210"/>
      <c r="AE7" s="210"/>
      <c r="AF7" s="210"/>
      <c r="AG7" s="210" t="s">
        <v>103</v>
      </c>
      <c r="AH7" s="210"/>
      <c r="AI7" s="210"/>
      <c r="AJ7" s="210"/>
      <c r="AK7" s="210" t="s">
        <v>104</v>
      </c>
      <c r="AL7" s="210"/>
      <c r="AM7" s="210"/>
      <c r="AN7" s="210"/>
      <c r="AO7" s="210"/>
      <c r="AP7" s="210" t="s">
        <v>105</v>
      </c>
      <c r="AQ7" s="210"/>
      <c r="AR7" s="210"/>
      <c r="AS7" s="210"/>
      <c r="AT7" s="210" t="s">
        <v>106</v>
      </c>
      <c r="AU7" s="210"/>
      <c r="AV7" s="210"/>
      <c r="AW7" s="210"/>
      <c r="AX7" s="210" t="s">
        <v>107</v>
      </c>
      <c r="AY7" s="210"/>
      <c r="AZ7" s="210"/>
      <c r="BA7" s="210"/>
      <c r="BB7" s="210" t="s">
        <v>108</v>
      </c>
      <c r="BC7" s="210"/>
      <c r="BD7" s="210"/>
      <c r="BE7" s="210"/>
      <c r="BF7" s="210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</row>
    <row r="8" spans="1:153" s="49" customFormat="1" ht="14.25">
      <c r="A8" s="202"/>
      <c r="B8" s="205"/>
      <c r="C8" s="205"/>
      <c r="D8" s="205"/>
      <c r="E8" s="205"/>
      <c r="F8" s="47" t="s">
        <v>109</v>
      </c>
      <c r="G8" s="50">
        <v>1</v>
      </c>
      <c r="H8" s="50">
        <v>2</v>
      </c>
      <c r="I8" s="50">
        <v>3</v>
      </c>
      <c r="J8" s="50">
        <v>4</v>
      </c>
      <c r="K8" s="50">
        <v>5</v>
      </c>
      <c r="L8" s="50">
        <v>1</v>
      </c>
      <c r="M8" s="50">
        <v>2</v>
      </c>
      <c r="N8" s="50">
        <v>3</v>
      </c>
      <c r="O8" s="50">
        <v>4</v>
      </c>
      <c r="P8" s="50">
        <v>1</v>
      </c>
      <c r="Q8" s="50">
        <v>2</v>
      </c>
      <c r="R8" s="50">
        <v>3</v>
      </c>
      <c r="S8" s="50">
        <v>4</v>
      </c>
      <c r="T8" s="50">
        <v>5</v>
      </c>
      <c r="U8" s="50">
        <v>1</v>
      </c>
      <c r="V8" s="50">
        <v>2</v>
      </c>
      <c r="W8" s="50">
        <v>3</v>
      </c>
      <c r="X8" s="50">
        <v>4</v>
      </c>
      <c r="Y8" s="50">
        <v>1</v>
      </c>
      <c r="Z8" s="50">
        <v>2</v>
      </c>
      <c r="AA8" s="50">
        <v>3</v>
      </c>
      <c r="AB8" s="50">
        <v>4</v>
      </c>
      <c r="AC8" s="50">
        <v>1</v>
      </c>
      <c r="AD8" s="50">
        <v>2</v>
      </c>
      <c r="AE8" s="50">
        <v>3</v>
      </c>
      <c r="AF8" s="50">
        <v>4</v>
      </c>
      <c r="AG8" s="50">
        <v>1</v>
      </c>
      <c r="AH8" s="50">
        <v>2</v>
      </c>
      <c r="AI8" s="50">
        <v>3</v>
      </c>
      <c r="AJ8" s="50">
        <v>4</v>
      </c>
      <c r="AK8" s="50">
        <v>1</v>
      </c>
      <c r="AL8" s="50">
        <v>2</v>
      </c>
      <c r="AM8" s="50">
        <v>3</v>
      </c>
      <c r="AN8" s="50">
        <v>4</v>
      </c>
      <c r="AO8" s="50">
        <v>5</v>
      </c>
      <c r="AP8" s="50">
        <v>1</v>
      </c>
      <c r="AQ8" s="50">
        <v>2</v>
      </c>
      <c r="AR8" s="50">
        <v>3</v>
      </c>
      <c r="AS8" s="50">
        <v>4</v>
      </c>
      <c r="AT8" s="50">
        <v>1</v>
      </c>
      <c r="AU8" s="50">
        <v>2</v>
      </c>
      <c r="AV8" s="50">
        <v>3</v>
      </c>
      <c r="AW8" s="50">
        <v>4</v>
      </c>
      <c r="AX8" s="50">
        <v>1</v>
      </c>
      <c r="AY8" s="50">
        <v>2</v>
      </c>
      <c r="AZ8" s="50">
        <v>3</v>
      </c>
      <c r="BA8" s="50">
        <v>4</v>
      </c>
      <c r="BB8" s="50">
        <v>1</v>
      </c>
      <c r="BC8" s="50">
        <v>2</v>
      </c>
      <c r="BD8" s="50">
        <v>3</v>
      </c>
      <c r="BE8" s="50">
        <v>4</v>
      </c>
      <c r="BF8" s="50">
        <v>5</v>
      </c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</row>
    <row r="9" spans="1:153" s="49" customFormat="1" ht="14.25">
      <c r="A9" s="203"/>
      <c r="B9" s="206"/>
      <c r="C9" s="206"/>
      <c r="D9" s="206"/>
      <c r="E9" s="206"/>
      <c r="F9" s="47" t="s">
        <v>109</v>
      </c>
      <c r="G9" s="50">
        <v>1</v>
      </c>
      <c r="H9" s="50">
        <v>2</v>
      </c>
      <c r="I9" s="50">
        <v>3</v>
      </c>
      <c r="J9" s="50">
        <v>4</v>
      </c>
      <c r="K9" s="50">
        <v>5</v>
      </c>
      <c r="L9" s="50">
        <v>6</v>
      </c>
      <c r="M9" s="50">
        <v>7</v>
      </c>
      <c r="N9" s="50">
        <v>8</v>
      </c>
      <c r="O9" s="50">
        <v>9</v>
      </c>
      <c r="P9" s="50">
        <v>10</v>
      </c>
      <c r="Q9" s="50">
        <v>11</v>
      </c>
      <c r="R9" s="50">
        <v>12</v>
      </c>
      <c r="S9" s="50">
        <v>13</v>
      </c>
      <c r="T9" s="50">
        <v>14</v>
      </c>
      <c r="U9" s="50">
        <v>15</v>
      </c>
      <c r="V9" s="50">
        <v>16</v>
      </c>
      <c r="W9" s="50">
        <v>17</v>
      </c>
      <c r="X9" s="50">
        <v>18</v>
      </c>
      <c r="Y9" s="50">
        <v>19</v>
      </c>
      <c r="Z9" s="50">
        <v>20</v>
      </c>
      <c r="AA9" s="50">
        <v>21</v>
      </c>
      <c r="AB9" s="50">
        <v>22</v>
      </c>
      <c r="AC9" s="50">
        <v>23</v>
      </c>
      <c r="AD9" s="50">
        <v>24</v>
      </c>
      <c r="AE9" s="50">
        <v>25</v>
      </c>
      <c r="AF9" s="50">
        <v>26</v>
      </c>
      <c r="AG9" s="50">
        <v>27</v>
      </c>
      <c r="AH9" s="50">
        <v>28</v>
      </c>
      <c r="AI9" s="50">
        <v>29</v>
      </c>
      <c r="AJ9" s="50">
        <v>30</v>
      </c>
      <c r="AK9" s="50">
        <v>31</v>
      </c>
      <c r="AL9" s="50">
        <v>32</v>
      </c>
      <c r="AM9" s="50">
        <v>33</v>
      </c>
      <c r="AN9" s="50">
        <v>34</v>
      </c>
      <c r="AO9" s="50">
        <v>35</v>
      </c>
      <c r="AP9" s="50">
        <v>36</v>
      </c>
      <c r="AQ9" s="50">
        <v>37</v>
      </c>
      <c r="AR9" s="50">
        <v>38</v>
      </c>
      <c r="AS9" s="50">
        <v>39</v>
      </c>
      <c r="AT9" s="50">
        <v>40</v>
      </c>
      <c r="AU9" s="50">
        <v>41</v>
      </c>
      <c r="AV9" s="50">
        <v>42</v>
      </c>
      <c r="AW9" s="50">
        <v>43</v>
      </c>
      <c r="AX9" s="50">
        <v>44</v>
      </c>
      <c r="AY9" s="50">
        <v>45</v>
      </c>
      <c r="AZ9" s="50">
        <v>46</v>
      </c>
      <c r="BA9" s="50">
        <v>47</v>
      </c>
      <c r="BB9" s="50">
        <v>48</v>
      </c>
      <c r="BC9" s="50">
        <v>49</v>
      </c>
      <c r="BD9" s="50">
        <v>50</v>
      </c>
      <c r="BE9" s="50">
        <v>51</v>
      </c>
      <c r="BF9" s="50">
        <v>52</v>
      </c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</row>
    <row r="10" spans="1:58" s="55" customFormat="1" ht="14.25">
      <c r="A10" s="120">
        <v>1</v>
      </c>
      <c r="B10" s="213" t="s">
        <v>110</v>
      </c>
      <c r="C10" s="120" t="s">
        <v>111</v>
      </c>
      <c r="D10" s="217" t="s">
        <v>112</v>
      </c>
      <c r="E10" s="120">
        <v>8</v>
      </c>
      <c r="F10" s="51" t="s">
        <v>113</v>
      </c>
      <c r="G10" s="52"/>
      <c r="H10" s="52"/>
      <c r="I10" s="52"/>
      <c r="J10" s="52"/>
      <c r="K10" s="52"/>
      <c r="L10" s="52"/>
      <c r="M10" s="52"/>
      <c r="N10" s="52"/>
      <c r="O10" s="53">
        <v>1</v>
      </c>
      <c r="P10" s="52"/>
      <c r="Q10" s="52"/>
      <c r="R10" s="52"/>
      <c r="S10" s="53">
        <v>1</v>
      </c>
      <c r="T10" s="52"/>
      <c r="U10" s="52"/>
      <c r="V10" s="52"/>
      <c r="W10" s="52"/>
      <c r="X10" s="53">
        <v>1</v>
      </c>
      <c r="Y10" s="52"/>
      <c r="Z10" s="52"/>
      <c r="AA10" s="52"/>
      <c r="AB10" s="53">
        <v>1</v>
      </c>
      <c r="AC10" s="52"/>
      <c r="AD10" s="52"/>
      <c r="AE10" s="52"/>
      <c r="AF10" s="53">
        <v>1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4"/>
      <c r="AR10" s="52"/>
      <c r="AS10" s="53">
        <v>1</v>
      </c>
      <c r="AT10" s="52"/>
      <c r="AU10" s="52"/>
      <c r="AV10" s="52"/>
      <c r="AW10" s="53">
        <v>1</v>
      </c>
      <c r="AX10" s="52"/>
      <c r="AY10" s="53">
        <v>1</v>
      </c>
      <c r="AZ10" s="52"/>
      <c r="BA10" s="52"/>
      <c r="BB10" s="52"/>
      <c r="BC10" s="52"/>
      <c r="BD10" s="52"/>
      <c r="BE10" s="52"/>
      <c r="BF10" s="52"/>
    </row>
    <row r="11" spans="1:58" s="55" customFormat="1" ht="15" customHeight="1">
      <c r="A11" s="120"/>
      <c r="B11" s="216"/>
      <c r="C11" s="120"/>
      <c r="D11" s="216"/>
      <c r="E11" s="120"/>
      <c r="F11" s="51" t="s">
        <v>114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100">
        <v>1</v>
      </c>
      <c r="R11" s="100">
        <v>1</v>
      </c>
      <c r="S11" s="52"/>
      <c r="T11" s="52"/>
      <c r="U11" s="52"/>
      <c r="V11" s="52"/>
      <c r="W11" s="52"/>
      <c r="X11" s="100">
        <v>1</v>
      </c>
      <c r="Y11" s="52"/>
      <c r="Z11" s="57"/>
      <c r="AA11" s="52"/>
      <c r="AB11" s="100">
        <v>1</v>
      </c>
      <c r="AC11" s="52"/>
      <c r="AD11" s="57"/>
      <c r="AE11" s="52"/>
      <c r="AF11" s="52"/>
      <c r="AG11" s="52"/>
      <c r="AH11" s="52"/>
      <c r="AI11" s="52"/>
      <c r="AJ11" s="52"/>
      <c r="AK11" s="52"/>
      <c r="AL11" s="52"/>
      <c r="AM11" s="52"/>
      <c r="AN11" s="57"/>
      <c r="AO11" s="52"/>
      <c r="AP11" s="57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</row>
    <row r="12" spans="1:58" ht="27" customHeight="1">
      <c r="A12" s="211">
        <v>2</v>
      </c>
      <c r="B12" s="213" t="s">
        <v>115</v>
      </c>
      <c r="C12" s="215" t="s">
        <v>111</v>
      </c>
      <c r="D12" s="213" t="s">
        <v>116</v>
      </c>
      <c r="E12" s="120">
        <v>4</v>
      </c>
      <c r="F12" s="56" t="s">
        <v>113</v>
      </c>
      <c r="G12" s="57"/>
      <c r="H12" s="57"/>
      <c r="I12" s="57"/>
      <c r="J12" s="57"/>
      <c r="K12" s="57"/>
      <c r="L12" s="57"/>
      <c r="M12" s="57"/>
      <c r="N12" s="57"/>
      <c r="O12" s="59"/>
      <c r="P12" s="57"/>
      <c r="Q12" s="57"/>
      <c r="R12" s="52"/>
      <c r="S12" s="98">
        <v>1</v>
      </c>
      <c r="T12" s="57"/>
      <c r="U12" s="57"/>
      <c r="V12" s="57"/>
      <c r="W12" s="52"/>
      <c r="X12" s="98">
        <v>1</v>
      </c>
      <c r="Y12" s="57"/>
      <c r="Z12" s="57"/>
      <c r="AA12" s="52"/>
      <c r="AB12" s="60"/>
      <c r="AC12" s="60"/>
      <c r="AD12" s="52"/>
      <c r="AE12" s="60"/>
      <c r="AF12" s="57"/>
      <c r="AG12" s="57"/>
      <c r="AH12" s="52"/>
      <c r="AI12" s="98">
        <v>1</v>
      </c>
      <c r="AJ12" s="60"/>
      <c r="AK12" s="57"/>
      <c r="AL12" s="52"/>
      <c r="AM12" s="98">
        <v>1</v>
      </c>
      <c r="AN12" s="60"/>
      <c r="AO12" s="60"/>
      <c r="AP12" s="60"/>
      <c r="AQ12" s="57"/>
      <c r="AR12" s="52"/>
      <c r="AS12" s="60"/>
      <c r="AT12" s="60"/>
      <c r="AU12" s="60"/>
      <c r="AV12" s="52"/>
      <c r="AW12" s="57"/>
      <c r="AX12" s="60"/>
      <c r="AY12" s="60"/>
      <c r="AZ12" s="60"/>
      <c r="BA12" s="60"/>
      <c r="BB12" s="60"/>
      <c r="BC12" s="60"/>
      <c r="BD12" s="60"/>
      <c r="BE12" s="60"/>
      <c r="BF12" s="60"/>
    </row>
    <row r="13" spans="1:58" ht="39" customHeight="1">
      <c r="A13" s="212"/>
      <c r="B13" s="214"/>
      <c r="C13" s="215"/>
      <c r="D13" s="214"/>
      <c r="E13" s="120"/>
      <c r="F13" s="56" t="s">
        <v>114</v>
      </c>
      <c r="G13" s="57"/>
      <c r="H13" s="57"/>
      <c r="I13" s="57"/>
      <c r="J13" s="57"/>
      <c r="K13" s="57"/>
      <c r="L13" s="57"/>
      <c r="M13" s="57"/>
      <c r="N13" s="100">
        <v>1</v>
      </c>
      <c r="O13" s="57"/>
      <c r="P13" s="57"/>
      <c r="Q13" s="57"/>
      <c r="R13" s="57"/>
      <c r="S13" s="57"/>
      <c r="T13" s="61"/>
      <c r="U13" s="57"/>
      <c r="V13" s="57"/>
      <c r="W13" s="57"/>
      <c r="X13" s="57"/>
      <c r="Y13" s="57"/>
      <c r="Z13" s="57"/>
      <c r="AA13" s="57"/>
      <c r="AB13" s="60"/>
      <c r="AC13" s="60"/>
      <c r="AD13" s="60"/>
      <c r="AE13" s="57"/>
      <c r="AF13" s="57"/>
      <c r="AG13" s="60"/>
      <c r="AH13" s="52"/>
      <c r="AI13" s="60"/>
      <c r="AJ13" s="60"/>
      <c r="AK13" s="57"/>
      <c r="AL13" s="60"/>
      <c r="AM13" s="57"/>
      <c r="AN13" s="57"/>
      <c r="AO13" s="60"/>
      <c r="AP13" s="60"/>
      <c r="AQ13" s="57"/>
      <c r="AR13" s="60"/>
      <c r="AS13" s="57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</row>
    <row r="14" spans="1:58" ht="22.5" customHeight="1">
      <c r="A14" s="211">
        <v>3</v>
      </c>
      <c r="B14" s="213" t="s">
        <v>117</v>
      </c>
      <c r="C14" s="215" t="s">
        <v>111</v>
      </c>
      <c r="D14" s="213" t="s">
        <v>118</v>
      </c>
      <c r="E14" s="120">
        <v>4</v>
      </c>
      <c r="F14" s="56" t="s">
        <v>113</v>
      </c>
      <c r="G14" s="57"/>
      <c r="H14" s="57"/>
      <c r="I14" s="57"/>
      <c r="J14" s="57"/>
      <c r="K14" s="57"/>
      <c r="L14" s="57"/>
      <c r="M14" s="57"/>
      <c r="N14" s="58">
        <v>1</v>
      </c>
      <c r="O14" s="59"/>
      <c r="P14" s="57"/>
      <c r="Q14" s="52"/>
      <c r="R14" s="60"/>
      <c r="S14" s="57"/>
      <c r="T14" s="57"/>
      <c r="U14" s="57"/>
      <c r="V14" s="52"/>
      <c r="W14" s="98">
        <v>1</v>
      </c>
      <c r="X14" s="57"/>
      <c r="Y14" s="57"/>
      <c r="Z14" s="57"/>
      <c r="AA14" s="57"/>
      <c r="AB14" s="52"/>
      <c r="AC14" s="60"/>
      <c r="AD14" s="60"/>
      <c r="AE14" s="57"/>
      <c r="AF14" s="53">
        <v>1</v>
      </c>
      <c r="AG14" s="60"/>
      <c r="AH14" s="60"/>
      <c r="AI14" s="57"/>
      <c r="AJ14" s="52"/>
      <c r="AK14" s="52"/>
      <c r="AL14" s="98">
        <v>1</v>
      </c>
      <c r="AM14" s="60"/>
      <c r="AN14" s="52"/>
      <c r="AO14" s="60"/>
      <c r="AP14" s="52"/>
      <c r="AQ14" s="57"/>
      <c r="AR14" s="60"/>
      <c r="AS14" s="52"/>
      <c r="AT14" s="60"/>
      <c r="AU14" s="52"/>
      <c r="AV14" s="57"/>
      <c r="AW14" s="60"/>
      <c r="AX14" s="60"/>
      <c r="AY14" s="60"/>
      <c r="AZ14" s="60"/>
      <c r="BA14" s="60"/>
      <c r="BB14" s="60"/>
      <c r="BC14" s="60"/>
      <c r="BD14" s="60"/>
      <c r="BE14" s="60"/>
      <c r="BF14" s="60"/>
    </row>
    <row r="15" spans="1:58" ht="22.5" customHeight="1">
      <c r="A15" s="212"/>
      <c r="B15" s="214"/>
      <c r="C15" s="215"/>
      <c r="D15" s="214"/>
      <c r="E15" s="120"/>
      <c r="F15" s="56" t="s">
        <v>114</v>
      </c>
      <c r="G15" s="57"/>
      <c r="H15" s="57"/>
      <c r="I15" s="57"/>
      <c r="J15" s="57"/>
      <c r="K15" s="57"/>
      <c r="L15" s="57"/>
      <c r="M15" s="57"/>
      <c r="N15" s="100">
        <v>1</v>
      </c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100">
        <v>1</v>
      </c>
      <c r="AG15" s="57"/>
      <c r="AH15" s="57"/>
      <c r="AI15" s="52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</row>
    <row r="16" spans="1:58" ht="15" customHeight="1">
      <c r="A16" s="211">
        <v>4</v>
      </c>
      <c r="B16" s="213" t="s">
        <v>119</v>
      </c>
      <c r="C16" s="215" t="s">
        <v>111</v>
      </c>
      <c r="D16" s="213" t="s">
        <v>120</v>
      </c>
      <c r="E16" s="215">
        <v>6</v>
      </c>
      <c r="F16" s="56" t="s">
        <v>113</v>
      </c>
      <c r="G16" s="57"/>
      <c r="H16" s="57"/>
      <c r="I16" s="57"/>
      <c r="J16" s="57"/>
      <c r="K16" s="57"/>
      <c r="L16" s="53">
        <v>1</v>
      </c>
      <c r="M16" s="57"/>
      <c r="N16" s="57"/>
      <c r="O16" s="57"/>
      <c r="P16" s="57"/>
      <c r="Q16" s="57"/>
      <c r="R16" s="57"/>
      <c r="S16" s="57"/>
      <c r="T16" s="57"/>
      <c r="U16" s="53">
        <v>1</v>
      </c>
      <c r="V16" s="57"/>
      <c r="W16" s="57"/>
      <c r="X16" s="57"/>
      <c r="Y16" s="57"/>
      <c r="Z16" s="57"/>
      <c r="AA16" s="57"/>
      <c r="AB16" s="57"/>
      <c r="AC16" s="53">
        <v>1</v>
      </c>
      <c r="AD16" s="57"/>
      <c r="AE16" s="57"/>
      <c r="AF16" s="57"/>
      <c r="AG16" s="57"/>
      <c r="AH16" s="57"/>
      <c r="AI16" s="57"/>
      <c r="AJ16" s="57"/>
      <c r="AK16" s="53">
        <v>1</v>
      </c>
      <c r="AL16" s="57"/>
      <c r="AM16" s="57"/>
      <c r="AN16" s="57"/>
      <c r="AO16" s="57"/>
      <c r="AP16" s="57"/>
      <c r="AQ16" s="57"/>
      <c r="AR16" s="57"/>
      <c r="AS16" s="57"/>
      <c r="AT16" s="53">
        <v>1</v>
      </c>
      <c r="AU16" s="57"/>
      <c r="AV16" s="57"/>
      <c r="AW16" s="57"/>
      <c r="AX16" s="57"/>
      <c r="AY16" s="57"/>
      <c r="AZ16" s="57"/>
      <c r="BA16" s="57"/>
      <c r="BB16" s="53">
        <v>1</v>
      </c>
      <c r="BC16" s="57"/>
      <c r="BD16" s="57"/>
      <c r="BE16" s="57"/>
      <c r="BF16" s="57"/>
    </row>
    <row r="17" spans="1:58" ht="15" customHeight="1">
      <c r="A17" s="212"/>
      <c r="B17" s="214"/>
      <c r="C17" s="215"/>
      <c r="D17" s="214"/>
      <c r="E17" s="215"/>
      <c r="F17" s="56" t="s">
        <v>114</v>
      </c>
      <c r="G17" s="57"/>
      <c r="H17" s="57"/>
      <c r="I17" s="57"/>
      <c r="J17" s="57"/>
      <c r="K17" s="57"/>
      <c r="L17" s="100">
        <v>1</v>
      </c>
      <c r="M17" s="57"/>
      <c r="N17" s="57"/>
      <c r="O17" s="57"/>
      <c r="P17" s="57"/>
      <c r="Q17" s="57"/>
      <c r="R17" s="57"/>
      <c r="S17" s="57"/>
      <c r="T17" s="57"/>
      <c r="U17" s="100">
        <v>1</v>
      </c>
      <c r="V17" s="57"/>
      <c r="W17" s="57"/>
      <c r="X17" s="57"/>
      <c r="Y17" s="57"/>
      <c r="Z17" s="57"/>
      <c r="AA17" s="57"/>
      <c r="AB17" s="57"/>
      <c r="AC17" s="100">
        <v>1</v>
      </c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</row>
    <row r="18" spans="1:58" ht="24.75" customHeight="1">
      <c r="A18" s="211">
        <v>5</v>
      </c>
      <c r="B18" s="213" t="s">
        <v>121</v>
      </c>
      <c r="C18" s="215" t="s">
        <v>111</v>
      </c>
      <c r="D18" s="213" t="s">
        <v>121</v>
      </c>
      <c r="E18" s="215">
        <v>2</v>
      </c>
      <c r="F18" s="56" t="s">
        <v>113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>
        <v>1</v>
      </c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8">
        <v>1</v>
      </c>
      <c r="AZ18" s="57"/>
      <c r="BA18" s="57"/>
      <c r="BB18" s="57"/>
      <c r="BC18" s="57"/>
      <c r="BD18" s="57"/>
      <c r="BE18" s="57"/>
      <c r="BF18" s="57"/>
    </row>
    <row r="19" spans="1:58" ht="24.75" customHeight="1">
      <c r="A19" s="212"/>
      <c r="B19" s="214"/>
      <c r="C19" s="215"/>
      <c r="D19" s="214"/>
      <c r="E19" s="215"/>
      <c r="F19" s="56" t="s">
        <v>114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100">
        <v>1</v>
      </c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</row>
    <row r="20" spans="1:58" ht="15" customHeight="1">
      <c r="A20" s="215">
        <v>6</v>
      </c>
      <c r="B20" s="218" t="s">
        <v>122</v>
      </c>
      <c r="C20" s="211" t="s">
        <v>111</v>
      </c>
      <c r="D20" s="220" t="s">
        <v>116</v>
      </c>
      <c r="E20" s="215">
        <v>2</v>
      </c>
      <c r="F20" s="56" t="s">
        <v>113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8">
        <v>1</v>
      </c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8">
        <v>1</v>
      </c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</row>
    <row r="21" spans="1:58" ht="15" customHeight="1">
      <c r="A21" s="215"/>
      <c r="B21" s="219"/>
      <c r="C21" s="212"/>
      <c r="D21" s="221"/>
      <c r="E21" s="215"/>
      <c r="F21" s="56" t="s">
        <v>114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100">
        <v>1</v>
      </c>
      <c r="AC21" s="57"/>
      <c r="AD21" s="57"/>
      <c r="AE21" s="57"/>
      <c r="AF21" s="57"/>
      <c r="AG21" s="62"/>
      <c r="AH21" s="62"/>
      <c r="AI21" s="62"/>
      <c r="AJ21" s="62"/>
      <c r="AK21" s="62"/>
      <c r="AL21" s="62"/>
      <c r="AM21" s="57"/>
      <c r="AN21" s="57"/>
      <c r="AO21" s="62"/>
      <c r="AP21" s="62"/>
      <c r="AQ21" s="57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</row>
    <row r="22" spans="1:58" ht="15" customHeight="1">
      <c r="A22" s="211">
        <v>7</v>
      </c>
      <c r="B22" s="223" t="s">
        <v>123</v>
      </c>
      <c r="C22" s="211" t="s">
        <v>111</v>
      </c>
      <c r="D22" s="114" t="s">
        <v>116</v>
      </c>
      <c r="E22" s="211">
        <v>2</v>
      </c>
      <c r="F22" s="56" t="s">
        <v>113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62"/>
      <c r="AH22" s="62"/>
      <c r="AI22" s="62"/>
      <c r="AJ22" s="62"/>
      <c r="AK22" s="58">
        <v>1</v>
      </c>
      <c r="AL22" s="62"/>
      <c r="AM22" s="57"/>
      <c r="AN22" s="57"/>
      <c r="AO22" s="62"/>
      <c r="AP22" s="58">
        <v>1</v>
      </c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</row>
    <row r="23" spans="1:58" ht="15" customHeight="1">
      <c r="A23" s="212"/>
      <c r="B23" s="224"/>
      <c r="C23" s="212"/>
      <c r="D23" s="215"/>
      <c r="E23" s="212"/>
      <c r="F23" s="56" t="s">
        <v>114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62"/>
      <c r="AH23" s="62"/>
      <c r="AI23" s="62"/>
      <c r="AJ23" s="62"/>
      <c r="AK23" s="62"/>
      <c r="AL23" s="62"/>
      <c r="AM23" s="62"/>
      <c r="AN23" s="62"/>
      <c r="AO23" s="62"/>
      <c r="AP23" s="57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</row>
    <row r="24" spans="1:58" ht="15" customHeight="1">
      <c r="A24" s="215">
        <v>8</v>
      </c>
      <c r="B24" s="218" t="s">
        <v>148</v>
      </c>
      <c r="C24" s="211" t="s">
        <v>111</v>
      </c>
      <c r="D24" s="220" t="s">
        <v>116</v>
      </c>
      <c r="E24" s="215">
        <v>3</v>
      </c>
      <c r="F24" s="56" t="s">
        <v>113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8">
        <v>1</v>
      </c>
      <c r="AB24" s="57"/>
      <c r="AC24" s="58">
        <v>1</v>
      </c>
      <c r="AD24" s="57"/>
      <c r="AE24" s="57"/>
      <c r="AF24" s="57"/>
      <c r="AG24" s="62"/>
      <c r="AH24" s="62"/>
      <c r="AI24" s="62"/>
      <c r="AJ24" s="58">
        <v>1</v>
      </c>
      <c r="AK24" s="62"/>
      <c r="AL24" s="62"/>
      <c r="AM24" s="62"/>
      <c r="AN24" s="62"/>
      <c r="AO24" s="62"/>
      <c r="AP24" s="57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</row>
    <row r="25" spans="1:58" ht="15" customHeight="1">
      <c r="A25" s="215"/>
      <c r="B25" s="219"/>
      <c r="C25" s="212"/>
      <c r="D25" s="221"/>
      <c r="E25" s="215"/>
      <c r="F25" s="56" t="s">
        <v>114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100">
        <v>1</v>
      </c>
      <c r="Z25" s="57"/>
      <c r="AA25" s="57"/>
      <c r="AB25" s="57"/>
      <c r="AC25" s="57"/>
      <c r="AD25" s="57"/>
      <c r="AE25" s="57"/>
      <c r="AF25" s="57"/>
      <c r="AG25" s="62"/>
      <c r="AH25" s="62"/>
      <c r="AI25" s="62"/>
      <c r="AJ25" s="62"/>
      <c r="AK25" s="62"/>
      <c r="AL25" s="62"/>
      <c r="AM25" s="62"/>
      <c r="AN25" s="62"/>
      <c r="AO25" s="62"/>
      <c r="AP25" s="57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</row>
    <row r="26" spans="1:58" ht="15" customHeight="1">
      <c r="A26" s="215">
        <v>9</v>
      </c>
      <c r="B26" s="213" t="s">
        <v>124</v>
      </c>
      <c r="C26" s="211" t="s">
        <v>111</v>
      </c>
      <c r="D26" s="114" t="s">
        <v>116</v>
      </c>
      <c r="E26" s="215">
        <v>5</v>
      </c>
      <c r="F26" s="56" t="s">
        <v>113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>
        <v>1</v>
      </c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8">
        <v>1</v>
      </c>
      <c r="AE26" s="57"/>
      <c r="AF26" s="57"/>
      <c r="AG26" s="57"/>
      <c r="AH26" s="57"/>
      <c r="AI26" s="57"/>
      <c r="AJ26" s="57"/>
      <c r="AK26" s="57"/>
      <c r="AL26" s="57"/>
      <c r="AM26" s="57"/>
      <c r="AN26" s="58">
        <v>1</v>
      </c>
      <c r="AO26" s="57"/>
      <c r="AP26" s="57"/>
      <c r="AQ26" s="57"/>
      <c r="AR26" s="58">
        <v>1</v>
      </c>
      <c r="AS26" s="57"/>
      <c r="AT26" s="57"/>
      <c r="AU26" s="57"/>
      <c r="AV26" s="57"/>
      <c r="AW26" s="58">
        <v>1</v>
      </c>
      <c r="AX26" s="57"/>
      <c r="AY26" s="57"/>
      <c r="AZ26" s="57"/>
      <c r="BA26" s="57"/>
      <c r="BB26" s="57"/>
      <c r="BC26" s="57"/>
      <c r="BD26" s="57"/>
      <c r="BE26" s="57"/>
      <c r="BF26" s="57"/>
    </row>
    <row r="27" spans="1:58" ht="15" customHeight="1">
      <c r="A27" s="215"/>
      <c r="B27" s="214"/>
      <c r="C27" s="212"/>
      <c r="D27" s="215"/>
      <c r="E27" s="215"/>
      <c r="F27" s="56" t="s">
        <v>114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100">
        <v>1</v>
      </c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100">
        <v>1</v>
      </c>
      <c r="AG27" s="57"/>
      <c r="AH27" s="57"/>
      <c r="AI27" s="52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</row>
    <row r="28" spans="1:58" ht="15" customHeight="1">
      <c r="A28" s="215">
        <v>10</v>
      </c>
      <c r="B28" s="213" t="s">
        <v>125</v>
      </c>
      <c r="C28" s="211" t="s">
        <v>111</v>
      </c>
      <c r="D28" s="213" t="s">
        <v>116</v>
      </c>
      <c r="E28" s="215">
        <v>11</v>
      </c>
      <c r="F28" s="56" t="s">
        <v>113</v>
      </c>
      <c r="G28" s="57"/>
      <c r="H28" s="57"/>
      <c r="I28" s="57"/>
      <c r="J28" s="57"/>
      <c r="K28" s="58">
        <v>1</v>
      </c>
      <c r="L28" s="57"/>
      <c r="M28" s="57"/>
      <c r="N28" s="57"/>
      <c r="O28" s="58">
        <v>1</v>
      </c>
      <c r="P28" s="57"/>
      <c r="Q28" s="57"/>
      <c r="R28" s="57"/>
      <c r="S28" s="57"/>
      <c r="T28" s="58">
        <v>1</v>
      </c>
      <c r="U28" s="57"/>
      <c r="V28" s="57"/>
      <c r="W28" s="57"/>
      <c r="X28" s="58">
        <v>1</v>
      </c>
      <c r="Y28" s="57"/>
      <c r="Z28" s="57"/>
      <c r="AA28" s="57"/>
      <c r="AB28" s="58">
        <v>1</v>
      </c>
      <c r="AC28" s="57"/>
      <c r="AD28" s="57"/>
      <c r="AE28" s="57"/>
      <c r="AF28" s="58">
        <v>1</v>
      </c>
      <c r="AG28" s="57"/>
      <c r="AH28" s="57"/>
      <c r="AI28" s="57"/>
      <c r="AJ28" s="58">
        <v>1</v>
      </c>
      <c r="AK28" s="57"/>
      <c r="AL28" s="57"/>
      <c r="AM28" s="57"/>
      <c r="AN28" s="57"/>
      <c r="AO28" s="58">
        <v>1</v>
      </c>
      <c r="AP28" s="57"/>
      <c r="AQ28" s="57"/>
      <c r="AR28" s="57"/>
      <c r="AS28" s="58">
        <v>1</v>
      </c>
      <c r="AT28" s="57"/>
      <c r="AU28" s="57"/>
      <c r="AV28" s="57"/>
      <c r="AW28" s="58">
        <v>1</v>
      </c>
      <c r="AX28" s="57"/>
      <c r="AY28" s="57"/>
      <c r="AZ28" s="57"/>
      <c r="BA28" s="58">
        <v>1</v>
      </c>
      <c r="BB28" s="57"/>
      <c r="BC28" s="57"/>
      <c r="BD28" s="57"/>
      <c r="BE28" s="57"/>
      <c r="BF28" s="57"/>
    </row>
    <row r="29" spans="1:58" ht="22.5" customHeight="1">
      <c r="A29" s="215"/>
      <c r="B29" s="214"/>
      <c r="C29" s="212"/>
      <c r="D29" s="214"/>
      <c r="E29" s="215"/>
      <c r="F29" s="56" t="s">
        <v>114</v>
      </c>
      <c r="G29" s="57"/>
      <c r="H29" s="57"/>
      <c r="I29" s="57"/>
      <c r="J29" s="57"/>
      <c r="K29" s="100">
        <v>1</v>
      </c>
      <c r="L29" s="57"/>
      <c r="M29" s="57"/>
      <c r="N29" s="57"/>
      <c r="O29" s="100">
        <v>1</v>
      </c>
      <c r="P29" s="57"/>
      <c r="Q29" s="57"/>
      <c r="R29" s="57"/>
      <c r="S29" s="57"/>
      <c r="T29" s="100">
        <v>1</v>
      </c>
      <c r="U29" s="57"/>
      <c r="V29" s="57"/>
      <c r="W29" s="57"/>
      <c r="X29" s="100">
        <v>1</v>
      </c>
      <c r="Y29" s="57"/>
      <c r="Z29" s="57"/>
      <c r="AA29" s="57"/>
      <c r="AB29" s="100">
        <v>1</v>
      </c>
      <c r="AC29" s="57"/>
      <c r="AD29" s="57"/>
      <c r="AE29" s="57"/>
      <c r="AF29" s="100">
        <v>1</v>
      </c>
      <c r="AG29" s="57"/>
      <c r="AH29" s="57"/>
      <c r="AI29" s="57"/>
      <c r="AJ29" s="52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</row>
    <row r="30" spans="1:58" ht="21.75" customHeight="1">
      <c r="A30" s="215">
        <v>11</v>
      </c>
      <c r="B30" s="218" t="s">
        <v>126</v>
      </c>
      <c r="C30" s="215" t="s">
        <v>111</v>
      </c>
      <c r="D30" s="215" t="s">
        <v>120</v>
      </c>
      <c r="E30" s="215">
        <v>1</v>
      </c>
      <c r="F30" s="56" t="s">
        <v>113</v>
      </c>
      <c r="G30" s="59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T30" s="57"/>
      <c r="U30" s="57"/>
      <c r="V30" s="57"/>
      <c r="W30" s="57"/>
      <c r="X30" s="57"/>
      <c r="Y30" s="57"/>
      <c r="Z30" s="58">
        <v>1</v>
      </c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</row>
    <row r="31" spans="1:58" ht="21.75" customHeight="1">
      <c r="A31" s="215"/>
      <c r="B31" s="222"/>
      <c r="C31" s="215"/>
      <c r="D31" s="215"/>
      <c r="E31" s="215"/>
      <c r="F31" s="56" t="s">
        <v>114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100">
        <v>1</v>
      </c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</row>
    <row r="32" spans="1:58" ht="15" customHeight="1">
      <c r="A32" s="215">
        <v>12</v>
      </c>
      <c r="B32" s="218" t="s">
        <v>127</v>
      </c>
      <c r="C32" s="215" t="s">
        <v>111</v>
      </c>
      <c r="D32" s="215" t="s">
        <v>120</v>
      </c>
      <c r="E32" s="215">
        <v>1</v>
      </c>
      <c r="F32" s="56" t="s">
        <v>113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8">
        <v>1</v>
      </c>
      <c r="R32" s="57"/>
      <c r="S32" s="57"/>
      <c r="T32" s="57"/>
      <c r="U32" s="57"/>
      <c r="V32" s="57"/>
      <c r="W32" s="57"/>
      <c r="X32" s="57"/>
      <c r="Y32" s="57"/>
      <c r="Z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</row>
    <row r="33" spans="1:58" ht="15" customHeight="1">
      <c r="A33" s="215"/>
      <c r="B33" s="222"/>
      <c r="C33" s="215"/>
      <c r="D33" s="215"/>
      <c r="E33" s="215"/>
      <c r="F33" s="56" t="s">
        <v>114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100">
        <v>1</v>
      </c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</row>
    <row r="34" spans="1:58" ht="15" customHeight="1">
      <c r="A34" s="215">
        <v>13</v>
      </c>
      <c r="B34" s="225" t="s">
        <v>150</v>
      </c>
      <c r="C34" s="150" t="s">
        <v>111</v>
      </c>
      <c r="D34" s="150" t="s">
        <v>151</v>
      </c>
      <c r="E34" s="150">
        <v>4</v>
      </c>
      <c r="F34" s="93" t="s">
        <v>113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8">
        <v>1</v>
      </c>
      <c r="U34" s="57"/>
      <c r="V34" s="57"/>
      <c r="W34" s="57"/>
      <c r="X34" s="57"/>
      <c r="Y34" s="57"/>
      <c r="Z34" s="57"/>
      <c r="AB34" s="57"/>
      <c r="AC34" s="57"/>
      <c r="AD34" s="57"/>
      <c r="AE34" s="57"/>
      <c r="AF34" s="58">
        <v>1</v>
      </c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8">
        <v>1</v>
      </c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8">
        <v>1</v>
      </c>
      <c r="BE34" s="57"/>
      <c r="BF34" s="57"/>
    </row>
    <row r="35" spans="1:58" ht="15" customHeight="1">
      <c r="A35" s="215"/>
      <c r="B35" s="226"/>
      <c r="C35" s="150"/>
      <c r="D35" s="150"/>
      <c r="E35" s="150"/>
      <c r="F35" s="93" t="s">
        <v>114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100">
        <v>1</v>
      </c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100">
        <v>1</v>
      </c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</row>
    <row r="36" spans="1:58" ht="23.25" customHeight="1">
      <c r="A36" s="215">
        <v>14</v>
      </c>
      <c r="B36" s="225" t="s">
        <v>152</v>
      </c>
      <c r="C36" s="150" t="s">
        <v>111</v>
      </c>
      <c r="D36" s="150" t="s">
        <v>112</v>
      </c>
      <c r="E36" s="150">
        <v>4</v>
      </c>
      <c r="F36" s="93" t="s">
        <v>113</v>
      </c>
      <c r="G36" s="57"/>
      <c r="H36" s="57"/>
      <c r="I36" s="57"/>
      <c r="J36" s="57"/>
      <c r="K36" s="57"/>
      <c r="L36" s="57"/>
      <c r="M36" s="58">
        <v>1</v>
      </c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8">
        <v>1</v>
      </c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8">
        <v>1</v>
      </c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8">
        <v>1</v>
      </c>
      <c r="AZ36" s="57"/>
      <c r="BA36" s="57"/>
      <c r="BB36" s="57"/>
      <c r="BC36" s="57"/>
      <c r="BD36" s="57"/>
      <c r="BE36" s="57"/>
      <c r="BF36" s="57"/>
    </row>
    <row r="37" spans="1:58" ht="23.25" customHeight="1">
      <c r="A37" s="215"/>
      <c r="B37" s="226"/>
      <c r="C37" s="150"/>
      <c r="D37" s="150"/>
      <c r="E37" s="150"/>
      <c r="F37" s="93" t="s">
        <v>114</v>
      </c>
      <c r="G37" s="57"/>
      <c r="H37" s="57"/>
      <c r="I37" s="57"/>
      <c r="J37" s="57"/>
      <c r="K37" s="57"/>
      <c r="L37" s="57"/>
      <c r="M37" s="100">
        <v>1</v>
      </c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100">
        <v>1</v>
      </c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</row>
    <row r="38" spans="1:58" ht="23.25" customHeight="1">
      <c r="A38" s="215">
        <v>15</v>
      </c>
      <c r="B38" s="225" t="s">
        <v>153</v>
      </c>
      <c r="C38" s="150" t="s">
        <v>111</v>
      </c>
      <c r="D38" s="150" t="s">
        <v>154</v>
      </c>
      <c r="E38" s="150">
        <v>4</v>
      </c>
      <c r="F38" s="93" t="s">
        <v>113</v>
      </c>
      <c r="G38" s="57"/>
      <c r="H38" s="57"/>
      <c r="I38" s="57"/>
      <c r="J38" s="57"/>
      <c r="K38" s="58">
        <v>1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8">
        <v>1</v>
      </c>
      <c r="Y38" s="57"/>
      <c r="Z38" s="57"/>
      <c r="AB38" s="57"/>
      <c r="AC38" s="57"/>
      <c r="AD38" s="57"/>
      <c r="AE38" s="57"/>
      <c r="AF38" s="57"/>
      <c r="AG38" s="57"/>
      <c r="AH38" s="57"/>
      <c r="AI38" s="57"/>
      <c r="AJ38" s="58">
        <v>1</v>
      </c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8">
        <v>1</v>
      </c>
      <c r="AX38" s="57"/>
      <c r="AY38" s="57"/>
      <c r="AZ38" s="57"/>
      <c r="BA38" s="57"/>
      <c r="BB38" s="57"/>
      <c r="BC38" s="57"/>
      <c r="BD38" s="57"/>
      <c r="BE38" s="57"/>
      <c r="BF38" s="57"/>
    </row>
    <row r="39" spans="1:58" ht="23.25" customHeight="1">
      <c r="A39" s="215"/>
      <c r="B39" s="226"/>
      <c r="C39" s="150"/>
      <c r="D39" s="150"/>
      <c r="E39" s="150"/>
      <c r="F39" s="93" t="s">
        <v>114</v>
      </c>
      <c r="G39" s="57"/>
      <c r="H39" s="57"/>
      <c r="I39" s="57"/>
      <c r="J39" s="57"/>
      <c r="K39" s="100">
        <v>1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100">
        <v>1</v>
      </c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</row>
    <row r="40" spans="1:2" ht="14.25">
      <c r="A40" t="s">
        <v>113</v>
      </c>
      <c r="B40" t="s">
        <v>22</v>
      </c>
    </row>
    <row r="41" spans="1:2" ht="14.25">
      <c r="A41" t="s">
        <v>114</v>
      </c>
      <c r="B41" t="s">
        <v>128</v>
      </c>
    </row>
  </sheetData>
  <sheetProtection/>
  <mergeCells count="97">
    <mergeCell ref="A38:A39"/>
    <mergeCell ref="B38:B39"/>
    <mergeCell ref="C38:C39"/>
    <mergeCell ref="D38:D39"/>
    <mergeCell ref="E38:E39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36:E37"/>
    <mergeCell ref="E22:E23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A30:A31"/>
    <mergeCell ref="B30:B31"/>
    <mergeCell ref="C30:C31"/>
    <mergeCell ref="D30:D31"/>
    <mergeCell ref="E30:E31"/>
    <mergeCell ref="A32:A33"/>
    <mergeCell ref="B32:B33"/>
    <mergeCell ref="C32:C33"/>
    <mergeCell ref="D32:D33"/>
    <mergeCell ref="E32:E33"/>
    <mergeCell ref="E26:E27"/>
    <mergeCell ref="A28:A29"/>
    <mergeCell ref="B28:B29"/>
    <mergeCell ref="C28:C29"/>
    <mergeCell ref="D28:D29"/>
    <mergeCell ref="E28:E29"/>
    <mergeCell ref="A26:A27"/>
    <mergeCell ref="B26:B27"/>
    <mergeCell ref="C26:C27"/>
    <mergeCell ref="D26:D27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G7:AJ7"/>
    <mergeCell ref="AC7:AF7"/>
    <mergeCell ref="AK7:AO7"/>
    <mergeCell ref="AP7:AS7"/>
    <mergeCell ref="AT7:AW7"/>
    <mergeCell ref="AX7:BA7"/>
    <mergeCell ref="BB7:BF7"/>
    <mergeCell ref="G7:K7"/>
    <mergeCell ref="L7:O7"/>
    <mergeCell ref="P7:T7"/>
    <mergeCell ref="U7:X7"/>
    <mergeCell ref="Y7:AB7"/>
    <mergeCell ref="C1:BF1"/>
    <mergeCell ref="C2:BF2"/>
    <mergeCell ref="C3:BF3"/>
    <mergeCell ref="A6:A9"/>
    <mergeCell ref="B6:B9"/>
    <mergeCell ref="C6:C9"/>
    <mergeCell ref="D6:D9"/>
    <mergeCell ref="E6:E9"/>
    <mergeCell ref="G6:AF6"/>
    <mergeCell ref="AG6:B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colBreaks count="1" manualBreakCount="1"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"/>
  <sheetViews>
    <sheetView showGridLines="0" tabSelected="1" zoomScalePageLayoutView="0" workbookViewId="0" topLeftCell="A1">
      <selection activeCell="A2" sqref="A2:L2"/>
    </sheetView>
  </sheetViews>
  <sheetFormatPr defaultColWidth="11.421875" defaultRowHeight="15"/>
  <cols>
    <col min="1" max="1" width="45.00390625" style="0" customWidth="1"/>
    <col min="2" max="2" width="3.7109375" style="0" customWidth="1"/>
    <col min="3" max="3" width="3.8515625" style="0" customWidth="1"/>
    <col min="4" max="4" width="3.7109375" style="0" customWidth="1"/>
    <col min="5" max="5" width="4.28125" style="0" customWidth="1"/>
    <col min="6" max="6" width="6.57421875" style="0" customWidth="1"/>
    <col min="7" max="7" width="5.8515625" style="0" customWidth="1"/>
    <col min="8" max="9" width="42.28125" style="0" customWidth="1"/>
    <col min="10" max="10" width="6.8515625" style="0" customWidth="1"/>
    <col min="11" max="11" width="6.421875" style="0" customWidth="1"/>
    <col min="12" max="12" width="4.00390625" style="0" customWidth="1"/>
    <col min="13" max="13" width="4.421875" style="0" customWidth="1"/>
    <col min="14" max="14" width="3.7109375" style="0" customWidth="1"/>
  </cols>
  <sheetData>
    <row r="2" spans="1:12" ht="1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7" ht="15">
      <c r="A3" s="63" t="s">
        <v>129</v>
      </c>
      <c r="B3" s="63"/>
      <c r="C3" s="63"/>
      <c r="D3" s="63"/>
      <c r="E3" s="63"/>
      <c r="F3" s="63"/>
      <c r="G3" s="63"/>
    </row>
    <row r="4" spans="1:7" ht="15">
      <c r="A4" s="63"/>
      <c r="B4" s="63"/>
      <c r="C4" s="63"/>
      <c r="D4" s="63"/>
      <c r="E4" s="63"/>
      <c r="F4" s="63"/>
      <c r="G4" s="63"/>
    </row>
    <row r="5" spans="1:8" ht="14.25">
      <c r="A5" s="64" t="s">
        <v>147</v>
      </c>
      <c r="B5" s="64"/>
      <c r="C5" s="64"/>
      <c r="D5" s="64"/>
      <c r="E5" s="64"/>
      <c r="H5" s="64" t="s">
        <v>130</v>
      </c>
    </row>
    <row r="6" spans="2:14" s="65" customFormat="1" ht="27.75" customHeight="1">
      <c r="B6" s="228" t="s">
        <v>131</v>
      </c>
      <c r="C6" s="228"/>
      <c r="D6" s="228"/>
      <c r="E6" s="228"/>
      <c r="F6" s="229" t="s">
        <v>132</v>
      </c>
      <c r="G6" s="229"/>
      <c r="J6" s="228" t="s">
        <v>133</v>
      </c>
      <c r="K6" s="228"/>
      <c r="L6" s="228" t="s">
        <v>134</v>
      </c>
      <c r="M6" s="228"/>
      <c r="N6" s="228"/>
    </row>
    <row r="7" spans="1:14" s="65" customFormat="1" ht="28.5">
      <c r="A7" s="66" t="s">
        <v>135</v>
      </c>
      <c r="B7" s="66" t="s">
        <v>136</v>
      </c>
      <c r="C7" s="66" t="s">
        <v>137</v>
      </c>
      <c r="D7" s="66" t="s">
        <v>138</v>
      </c>
      <c r="E7" s="66" t="s">
        <v>139</v>
      </c>
      <c r="F7" s="67" t="s">
        <v>140</v>
      </c>
      <c r="G7" s="67" t="s">
        <v>141</v>
      </c>
      <c r="H7" s="66" t="s">
        <v>142</v>
      </c>
      <c r="I7" s="68" t="s">
        <v>143</v>
      </c>
      <c r="J7" s="67" t="s">
        <v>140</v>
      </c>
      <c r="K7" s="67" t="s">
        <v>141</v>
      </c>
      <c r="L7" s="67" t="s">
        <v>137</v>
      </c>
      <c r="M7" s="67" t="s">
        <v>138</v>
      </c>
      <c r="N7" s="67" t="s">
        <v>139</v>
      </c>
    </row>
    <row r="8" spans="1:14" s="71" customFormat="1" ht="14.25">
      <c r="A8" s="69" t="s">
        <v>110</v>
      </c>
      <c r="B8" s="70">
        <v>2</v>
      </c>
      <c r="C8" s="70">
        <v>3</v>
      </c>
      <c r="D8" s="70">
        <v>1</v>
      </c>
      <c r="E8" s="70">
        <v>2</v>
      </c>
      <c r="F8" s="102">
        <v>4</v>
      </c>
      <c r="G8" s="70"/>
      <c r="H8" s="69"/>
      <c r="I8" s="69"/>
      <c r="J8" s="70" t="s">
        <v>164</v>
      </c>
      <c r="K8" s="70"/>
      <c r="L8" s="70"/>
      <c r="M8" s="70">
        <v>1</v>
      </c>
      <c r="N8" s="70"/>
    </row>
    <row r="9" spans="1:14" s="71" customFormat="1" ht="14.25">
      <c r="A9" s="69" t="s">
        <v>115</v>
      </c>
      <c r="B9" s="70">
        <v>1</v>
      </c>
      <c r="C9" s="70">
        <v>1</v>
      </c>
      <c r="D9" s="70">
        <v>2</v>
      </c>
      <c r="E9" s="70">
        <v>0</v>
      </c>
      <c r="F9" s="103">
        <v>1</v>
      </c>
      <c r="G9" s="70"/>
      <c r="H9" s="69"/>
      <c r="I9" s="69"/>
      <c r="J9" s="70" t="s">
        <v>164</v>
      </c>
      <c r="K9" s="70"/>
      <c r="L9" s="70"/>
      <c r="M9" s="70">
        <v>1</v>
      </c>
      <c r="N9" s="70"/>
    </row>
    <row r="10" spans="1:16" s="71" customFormat="1" ht="14.25">
      <c r="A10" s="69" t="s">
        <v>117</v>
      </c>
      <c r="B10" s="70">
        <v>1</v>
      </c>
      <c r="C10" s="70">
        <v>2</v>
      </c>
      <c r="D10" s="70">
        <v>1</v>
      </c>
      <c r="E10" s="70">
        <v>0</v>
      </c>
      <c r="F10" s="102">
        <v>2</v>
      </c>
      <c r="G10" s="70"/>
      <c r="H10" s="69"/>
      <c r="I10" s="69" t="s">
        <v>165</v>
      </c>
      <c r="J10" s="70" t="s">
        <v>164</v>
      </c>
      <c r="K10" s="70"/>
      <c r="L10" s="70"/>
      <c r="M10" s="70">
        <v>1</v>
      </c>
      <c r="N10" s="70"/>
      <c r="O10" s="81"/>
      <c r="P10" s="82"/>
    </row>
    <row r="11" spans="1:14" s="71" customFormat="1" ht="28.5">
      <c r="A11" s="69" t="s">
        <v>119</v>
      </c>
      <c r="B11" s="70">
        <v>1</v>
      </c>
      <c r="C11" s="70">
        <v>2</v>
      </c>
      <c r="D11" s="70">
        <v>1</v>
      </c>
      <c r="E11" s="70">
        <v>2</v>
      </c>
      <c r="F11" s="102">
        <v>3</v>
      </c>
      <c r="G11" s="70"/>
      <c r="H11" s="69" t="s">
        <v>159</v>
      </c>
      <c r="I11" s="69"/>
      <c r="J11" s="70"/>
      <c r="K11" s="70"/>
      <c r="L11" s="70"/>
      <c r="M11" s="70"/>
      <c r="N11" s="70"/>
    </row>
    <row r="12" spans="1:14" s="71" customFormat="1" ht="28.5">
      <c r="A12" s="69" t="s">
        <v>121</v>
      </c>
      <c r="B12" s="70">
        <v>0</v>
      </c>
      <c r="C12" s="70">
        <v>1</v>
      </c>
      <c r="D12" s="70">
        <v>0</v>
      </c>
      <c r="E12" s="70">
        <v>1</v>
      </c>
      <c r="F12" s="102">
        <v>1</v>
      </c>
      <c r="G12" s="70"/>
      <c r="H12" s="69" t="s">
        <v>159</v>
      </c>
      <c r="I12" s="69"/>
      <c r="J12" s="70"/>
      <c r="K12" s="70"/>
      <c r="L12" s="70"/>
      <c r="M12" s="70"/>
      <c r="N12" s="70"/>
    </row>
    <row r="13" spans="1:14" s="71" customFormat="1" ht="28.5">
      <c r="A13" s="79" t="s">
        <v>144</v>
      </c>
      <c r="B13" s="70">
        <v>0</v>
      </c>
      <c r="C13" s="70">
        <v>1</v>
      </c>
      <c r="D13" s="70">
        <v>0</v>
      </c>
      <c r="E13" s="70">
        <v>1</v>
      </c>
      <c r="F13" s="70">
        <v>1</v>
      </c>
      <c r="G13" s="70"/>
      <c r="H13" s="69"/>
      <c r="I13" s="80"/>
      <c r="J13" s="70"/>
      <c r="K13" s="70"/>
      <c r="L13" s="70"/>
      <c r="M13" s="70"/>
      <c r="N13" s="70"/>
    </row>
    <row r="14" spans="1:16" s="71" customFormat="1" ht="28.5">
      <c r="A14" s="79" t="s">
        <v>145</v>
      </c>
      <c r="B14" s="70">
        <v>0</v>
      </c>
      <c r="C14" s="70">
        <v>0</v>
      </c>
      <c r="D14" s="70">
        <v>2</v>
      </c>
      <c r="E14" s="70">
        <v>0</v>
      </c>
      <c r="F14" s="70">
        <v>0</v>
      </c>
      <c r="G14" s="70"/>
      <c r="H14" s="69"/>
      <c r="I14" s="80"/>
      <c r="J14" s="70"/>
      <c r="K14" s="70"/>
      <c r="L14" s="70"/>
      <c r="M14" s="70"/>
      <c r="N14" s="70"/>
      <c r="O14" s="81"/>
      <c r="P14" s="82"/>
    </row>
    <row r="15" spans="1:16" s="71" customFormat="1" ht="28.5">
      <c r="A15" s="79" t="s">
        <v>149</v>
      </c>
      <c r="B15" s="78">
        <v>0</v>
      </c>
      <c r="C15" s="78">
        <v>2</v>
      </c>
      <c r="D15" s="78">
        <v>1</v>
      </c>
      <c r="E15" s="78">
        <v>0</v>
      </c>
      <c r="F15" s="78">
        <v>2</v>
      </c>
      <c r="G15" s="78"/>
      <c r="H15" s="69"/>
      <c r="I15" s="80"/>
      <c r="J15" s="78"/>
      <c r="K15" s="78"/>
      <c r="L15" s="78"/>
      <c r="M15" s="78"/>
      <c r="N15" s="78"/>
      <c r="O15" s="94"/>
      <c r="P15" s="82"/>
    </row>
    <row r="16" spans="1:14" s="71" customFormat="1" ht="14.25">
      <c r="A16" s="69" t="s">
        <v>124</v>
      </c>
      <c r="B16" s="70">
        <v>1</v>
      </c>
      <c r="C16" s="70">
        <v>1</v>
      </c>
      <c r="D16" s="70">
        <v>2</v>
      </c>
      <c r="E16" s="70">
        <v>1</v>
      </c>
      <c r="F16" s="102">
        <v>2</v>
      </c>
      <c r="G16" s="70"/>
      <c r="H16" s="69"/>
      <c r="I16" s="69"/>
      <c r="J16" s="70"/>
      <c r="K16" s="70"/>
      <c r="L16" s="70"/>
      <c r="M16" s="70"/>
      <c r="N16" s="70"/>
    </row>
    <row r="17" spans="1:14" s="71" customFormat="1" ht="28.5">
      <c r="A17" s="69" t="s">
        <v>125</v>
      </c>
      <c r="B17" s="70">
        <v>3</v>
      </c>
      <c r="C17" s="70">
        <v>3</v>
      </c>
      <c r="D17" s="70">
        <v>3</v>
      </c>
      <c r="E17" s="70">
        <v>2</v>
      </c>
      <c r="F17" s="102">
        <v>6</v>
      </c>
      <c r="G17" s="70"/>
      <c r="H17" s="69" t="s">
        <v>159</v>
      </c>
      <c r="I17" s="69"/>
      <c r="J17" s="70"/>
      <c r="K17" s="70"/>
      <c r="L17" s="70"/>
      <c r="M17" s="70"/>
      <c r="N17" s="70"/>
    </row>
    <row r="18" spans="1:14" s="71" customFormat="1" ht="28.5">
      <c r="A18" s="69" t="s">
        <v>126</v>
      </c>
      <c r="B18" s="70">
        <v>0</v>
      </c>
      <c r="C18" s="70">
        <v>1</v>
      </c>
      <c r="D18" s="70">
        <v>0</v>
      </c>
      <c r="E18" s="70">
        <v>0</v>
      </c>
      <c r="F18" s="72">
        <v>1</v>
      </c>
      <c r="G18" s="70"/>
      <c r="H18" s="69"/>
      <c r="I18" s="69"/>
      <c r="J18" s="70"/>
      <c r="K18" s="70"/>
      <c r="L18" s="70"/>
      <c r="M18" s="70"/>
      <c r="N18" s="70"/>
    </row>
    <row r="19" spans="1:14" s="71" customFormat="1" ht="14.25">
      <c r="A19" s="69" t="s">
        <v>127</v>
      </c>
      <c r="B19" s="70">
        <v>1</v>
      </c>
      <c r="C19" s="70">
        <v>0</v>
      </c>
      <c r="D19" s="70">
        <v>0</v>
      </c>
      <c r="E19" s="70">
        <v>0</v>
      </c>
      <c r="F19" s="72">
        <v>1</v>
      </c>
      <c r="G19" s="70"/>
      <c r="H19" s="69"/>
      <c r="I19" s="69"/>
      <c r="J19" s="70"/>
      <c r="K19" s="70"/>
      <c r="L19" s="70"/>
      <c r="M19" s="70"/>
      <c r="N19" s="70"/>
    </row>
    <row r="20" spans="1:14" s="71" customFormat="1" ht="14.25">
      <c r="A20" s="79" t="s">
        <v>150</v>
      </c>
      <c r="B20" s="97">
        <v>1</v>
      </c>
      <c r="C20" s="97">
        <v>1</v>
      </c>
      <c r="D20" s="97">
        <v>1</v>
      </c>
      <c r="E20" s="97">
        <v>1</v>
      </c>
      <c r="F20" s="95">
        <v>1</v>
      </c>
      <c r="G20" s="96"/>
      <c r="H20" s="69" t="s">
        <v>160</v>
      </c>
      <c r="I20" s="69"/>
      <c r="J20" s="96"/>
      <c r="K20" s="96"/>
      <c r="L20" s="96"/>
      <c r="M20" s="96"/>
      <c r="N20" s="96"/>
    </row>
    <row r="21" spans="1:14" s="71" customFormat="1" ht="14.25">
      <c r="A21" s="79" t="s">
        <v>152</v>
      </c>
      <c r="B21" s="97">
        <v>1</v>
      </c>
      <c r="C21" s="97">
        <v>1</v>
      </c>
      <c r="D21" s="97">
        <v>1</v>
      </c>
      <c r="E21" s="97">
        <v>1</v>
      </c>
      <c r="F21" s="95">
        <v>1</v>
      </c>
      <c r="G21" s="96"/>
      <c r="H21" s="69" t="s">
        <v>160</v>
      </c>
      <c r="I21" s="69"/>
      <c r="J21" s="96"/>
      <c r="K21" s="96"/>
      <c r="L21" s="96"/>
      <c r="M21" s="96"/>
      <c r="N21" s="96"/>
    </row>
    <row r="22" spans="1:14" s="71" customFormat="1" ht="14.25">
      <c r="A22" s="79" t="s">
        <v>155</v>
      </c>
      <c r="B22" s="97">
        <v>1</v>
      </c>
      <c r="C22" s="97">
        <v>1</v>
      </c>
      <c r="D22" s="97">
        <v>1</v>
      </c>
      <c r="E22" s="97">
        <v>1</v>
      </c>
      <c r="F22" s="95">
        <v>1</v>
      </c>
      <c r="G22" s="96"/>
      <c r="H22" s="69" t="s">
        <v>160</v>
      </c>
      <c r="I22" s="69"/>
      <c r="J22" s="96"/>
      <c r="K22" s="96"/>
      <c r="L22" s="96"/>
      <c r="M22" s="96"/>
      <c r="N22" s="96"/>
    </row>
    <row r="23" ht="14.25">
      <c r="A23" s="59"/>
    </row>
  </sheetData>
  <sheetProtection/>
  <mergeCells count="5">
    <mergeCell ref="A2:L2"/>
    <mergeCell ref="B6:E6"/>
    <mergeCell ref="F6:G6"/>
    <mergeCell ref="J6:K6"/>
    <mergeCell ref="L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Muñuzuri</dc:creator>
  <cp:keywords/>
  <dc:description/>
  <cp:lastModifiedBy>Cuauhtemoc Mancha Moctezuma</cp:lastModifiedBy>
  <cp:lastPrinted>2016-07-26T22:50:22Z</cp:lastPrinted>
  <dcterms:created xsi:type="dcterms:W3CDTF">2014-11-10T17:57:05Z</dcterms:created>
  <dcterms:modified xsi:type="dcterms:W3CDTF">2016-08-19T22:28:40Z</dcterms:modified>
  <cp:category/>
  <cp:version/>
  <cp:contentType/>
  <cp:contentStatus/>
</cp:coreProperties>
</file>